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50"/>
  </bookViews>
  <sheets>
    <sheet name="Штатное" sheetId="1" r:id="rId1"/>
    <sheet name="Приложение кприказу" sheetId="2" r:id="rId2"/>
    <sheet name="Протокол" sheetId="3" r:id="rId3"/>
  </sheets>
  <definedNames>
    <definedName name="_xlnm.Print_Area" localSheetId="0">Штатное!$A$1:$W$40</definedName>
  </definedNames>
  <calcPr calcId="125725"/>
</workbook>
</file>

<file path=xl/calcChain.xml><?xml version="1.0" encoding="utf-8"?>
<calcChain xmlns="http://schemas.openxmlformats.org/spreadsheetml/2006/main">
  <c r="J3" i="1"/>
  <c r="K2"/>
  <c r="D35"/>
  <c r="K35"/>
  <c r="L35"/>
  <c r="M35"/>
  <c r="N35"/>
  <c r="O35"/>
  <c r="P35"/>
  <c r="Q35"/>
  <c r="R35"/>
  <c r="S35"/>
  <c r="T35"/>
  <c r="U35"/>
  <c r="V35"/>
  <c r="W35"/>
  <c r="J35"/>
  <c r="R33"/>
  <c r="R29"/>
  <c r="R26"/>
  <c r="R25"/>
  <c r="R22"/>
  <c r="R18"/>
  <c r="T18" s="1"/>
  <c r="R14"/>
  <c r="S28"/>
  <c r="O34"/>
  <c r="J34"/>
  <c r="R34" s="1"/>
  <c r="T34" s="1"/>
  <c r="U34" s="1"/>
  <c r="W34" s="1"/>
  <c r="J32"/>
  <c r="K32" s="1"/>
  <c r="J33"/>
  <c r="J31"/>
  <c r="J30"/>
  <c r="R30" s="1"/>
  <c r="T29"/>
  <c r="J29"/>
  <c r="J28"/>
  <c r="J27"/>
  <c r="M27" s="1"/>
  <c r="L26"/>
  <c r="J26"/>
  <c r="M26" s="1"/>
  <c r="O25"/>
  <c r="J25"/>
  <c r="O24"/>
  <c r="J24"/>
  <c r="R24" s="1"/>
  <c r="T24" s="1"/>
  <c r="O23"/>
  <c r="J23"/>
  <c r="R23" s="1"/>
  <c r="N22"/>
  <c r="J22"/>
  <c r="N21"/>
  <c r="J21"/>
  <c r="R21" s="1"/>
  <c r="N20"/>
  <c r="J20"/>
  <c r="R20" s="1"/>
  <c r="N19"/>
  <c r="J19"/>
  <c r="R19" s="1"/>
  <c r="J18"/>
  <c r="J17"/>
  <c r="P16"/>
  <c r="J16"/>
  <c r="K16" s="1"/>
  <c r="J15"/>
  <c r="J14"/>
  <c r="J13"/>
  <c r="K12"/>
  <c r="Q12" s="1"/>
  <c r="J12"/>
  <c r="R16" l="1"/>
  <c r="R27"/>
  <c r="Q32"/>
  <c r="T32"/>
  <c r="U32" s="1"/>
  <c r="W32" s="1"/>
  <c r="T16"/>
  <c r="U16" s="1"/>
  <c r="W16" s="1"/>
  <c r="T26"/>
  <c r="U26" s="1"/>
  <c r="W26" s="1"/>
  <c r="T33"/>
  <c r="U33" s="1"/>
  <c r="W33" s="1"/>
  <c r="U29"/>
  <c r="W29" s="1"/>
  <c r="U18"/>
  <c r="W18" s="1"/>
  <c r="U24"/>
  <c r="W24" s="1"/>
  <c r="T23"/>
  <c r="U23" s="1"/>
  <c r="W23" s="1"/>
  <c r="T12"/>
  <c r="K13"/>
  <c r="Q13" s="1"/>
  <c r="K17"/>
  <c r="Q17" s="1"/>
  <c r="M19"/>
  <c r="M20"/>
  <c r="M21"/>
  <c r="M22"/>
  <c r="T25"/>
  <c r="U25" s="1"/>
  <c r="W25" s="1"/>
  <c r="L27"/>
  <c r="K31"/>
  <c r="Q31" s="1"/>
  <c r="T14"/>
  <c r="U14" s="1"/>
  <c r="W14" s="1"/>
  <c r="K15"/>
  <c r="Q15" s="1"/>
  <c r="L19"/>
  <c r="T19"/>
  <c r="L20"/>
  <c r="U20" s="1"/>
  <c r="W20" s="1"/>
  <c r="T20"/>
  <c r="L21"/>
  <c r="T21"/>
  <c r="L22"/>
  <c r="U22" s="1"/>
  <c r="W22" s="1"/>
  <c r="T22"/>
  <c r="T27"/>
  <c r="K28"/>
  <c r="Q28" s="1"/>
  <c r="U27" l="1"/>
  <c r="W27" s="1"/>
  <c r="U21"/>
  <c r="W21" s="1"/>
  <c r="U30"/>
  <c r="W30" s="1"/>
  <c r="T30"/>
  <c r="T17"/>
  <c r="U17" s="1"/>
  <c r="W17" s="1"/>
  <c r="T28"/>
  <c r="U28" s="1"/>
  <c r="W28" s="1"/>
  <c r="U12"/>
  <c r="U19"/>
  <c r="W19" s="1"/>
  <c r="T13"/>
  <c r="U13" s="1"/>
  <c r="W13" s="1"/>
  <c r="T31"/>
  <c r="U31" s="1"/>
  <c r="W31" s="1"/>
  <c r="T15"/>
  <c r="U15" s="1"/>
  <c r="W15" s="1"/>
  <c r="W12" l="1"/>
</calcChain>
</file>

<file path=xl/sharedStrings.xml><?xml version="1.0" encoding="utf-8"?>
<sst xmlns="http://schemas.openxmlformats.org/spreadsheetml/2006/main" count="346" uniqueCount="147">
  <si>
    <t>"Утверждаю"</t>
  </si>
  <si>
    <t>Штатное расписание</t>
  </si>
  <si>
    <t>руководящих работников, администраьтивно - хозяйственного,</t>
  </si>
  <si>
    <t>№ п/п</t>
  </si>
  <si>
    <t>Наименование должностей</t>
  </si>
  <si>
    <t>директор</t>
  </si>
  <si>
    <t>зам. директора</t>
  </si>
  <si>
    <t>делопроизводитель.</t>
  </si>
  <si>
    <t>переводчик</t>
  </si>
  <si>
    <t>вожатые</t>
  </si>
  <si>
    <t>гардеробщики</t>
  </si>
  <si>
    <t>кочегар</t>
  </si>
  <si>
    <t>сторож</t>
  </si>
  <si>
    <t>уборщик</t>
  </si>
  <si>
    <t>психолог</t>
  </si>
  <si>
    <t>вахтер</t>
  </si>
  <si>
    <t>электрик</t>
  </si>
  <si>
    <t>рабочий</t>
  </si>
  <si>
    <t>Итого</t>
  </si>
  <si>
    <t>библиотекарь</t>
  </si>
  <si>
    <t>Гл.экономист                                   Н. Жакупова</t>
  </si>
  <si>
    <t>Количество шт ед</t>
  </si>
  <si>
    <t>Категория (разряд)</t>
  </si>
  <si>
    <t>Стаж</t>
  </si>
  <si>
    <t>БДО
(тенге)</t>
  </si>
  <si>
    <t>коэфициент</t>
  </si>
  <si>
    <t>Итого оклад в месяц
(тенге)</t>
  </si>
  <si>
    <t>доплата за особые условия труда 10 %</t>
  </si>
  <si>
    <t>за работу в туалетах с хлоркой 30 %</t>
  </si>
  <si>
    <t>Всего ФОТ в месяц</t>
  </si>
  <si>
    <t>сезоные</t>
  </si>
  <si>
    <t>годовой ФОТ</t>
  </si>
  <si>
    <t>Ф.И.О</t>
  </si>
  <si>
    <t>А 1-3-1</t>
  </si>
  <si>
    <t>D</t>
  </si>
  <si>
    <t>Директор школы</t>
  </si>
  <si>
    <t>доплата за работу в выходн и праздн 50%</t>
  </si>
  <si>
    <t>ночные 50 %</t>
  </si>
  <si>
    <t>за вредность кочегарам 30%</t>
  </si>
  <si>
    <t>"Согласовано"</t>
  </si>
  <si>
    <t>Руководитель отдела образования</t>
  </si>
  <si>
    <t>_____________________ П. Барахоева</t>
  </si>
  <si>
    <t>Приложение 2</t>
  </si>
  <si>
    <t xml:space="preserve">к приказу № </t>
  </si>
  <si>
    <t>должность</t>
  </si>
  <si>
    <t>25 % сельских</t>
  </si>
  <si>
    <t>надбавка 100%</t>
  </si>
  <si>
    <t>категория 100%</t>
  </si>
  <si>
    <t>категория 50%</t>
  </si>
  <si>
    <t>категория 30%</t>
  </si>
  <si>
    <t>библиотечный фонд 30% от БДО</t>
  </si>
  <si>
    <t>Надбавка    10 % за особые условия труда</t>
  </si>
  <si>
    <t>надбавка 45 %</t>
  </si>
  <si>
    <t xml:space="preserve">за работу с детьми с инклюзивными потребностями40 % от БДО </t>
  </si>
  <si>
    <t xml:space="preserve"> за работу в туалетах с хлоркой 30% от БДО</t>
  </si>
  <si>
    <t xml:space="preserve">Выходные и праздничные 50 % </t>
  </si>
  <si>
    <t>ночные 50%</t>
  </si>
  <si>
    <t>за вредность 30 % от БДО</t>
  </si>
  <si>
    <t>Водителям за 1 класс 30% от БДО</t>
  </si>
  <si>
    <t>Водителям за 2 класс 20% от БДО</t>
  </si>
  <si>
    <t>Коэффицент</t>
  </si>
  <si>
    <t>Категория</t>
  </si>
  <si>
    <t>Должность</t>
  </si>
  <si>
    <t>Авсеева Инга Петровна</t>
  </si>
  <si>
    <t>Гасанова Ольга Владимировна</t>
  </si>
  <si>
    <t>Клименко Анастасия Владимировна</t>
  </si>
  <si>
    <t>Бибаева Шолпан Гельмановна</t>
  </si>
  <si>
    <t>Онучка Ольга Сергеевна</t>
  </si>
  <si>
    <t>Клименко Ольга Алексеевна</t>
  </si>
  <si>
    <t>Авсеева Ирина Иоганесовна</t>
  </si>
  <si>
    <t>Смагулова Гульнара Токешевна</t>
  </si>
  <si>
    <t>Бобраков Павел Иванович</t>
  </si>
  <si>
    <t>Шпеттер Надежда Васильевна</t>
  </si>
  <si>
    <t>Смагулов Айтжан Каирбекович</t>
  </si>
  <si>
    <t>Дель Иосиф Александрович</t>
  </si>
  <si>
    <t>Рева Юий Михайлович</t>
  </si>
  <si>
    <t>Алтаев Турлубек Нургалиевич</t>
  </si>
  <si>
    <t>Руденко Надежда Викторовна</t>
  </si>
  <si>
    <t>Шенфельд Ольга Александровна</t>
  </si>
  <si>
    <t>Авсеев Сергей Борисович</t>
  </si>
  <si>
    <t>Бобраков Вячеслав Леонидович</t>
  </si>
  <si>
    <t>Дель Олег Александрович</t>
  </si>
  <si>
    <t>А 1-4</t>
  </si>
  <si>
    <t>В2-4</t>
  </si>
  <si>
    <t>В3-4</t>
  </si>
  <si>
    <t>библиотечный фонд</t>
  </si>
  <si>
    <t>надбавка 100 %</t>
  </si>
  <si>
    <t>инклюзив 40 % от БДО</t>
  </si>
  <si>
    <t>С-3</t>
  </si>
  <si>
    <t>В 4-4</t>
  </si>
  <si>
    <t>до года</t>
  </si>
  <si>
    <t xml:space="preserve">штат в кол-ве   </t>
  </si>
  <si>
    <t>ед</t>
  </si>
  <si>
    <t xml:space="preserve">с мес.ФЗП </t>
  </si>
  <si>
    <t xml:space="preserve"> +</t>
  </si>
  <si>
    <t>Члены комиссии</t>
  </si>
  <si>
    <t>4 года</t>
  </si>
  <si>
    <t>3года 6м</t>
  </si>
  <si>
    <t>"____" __________________ 2024 г</t>
  </si>
  <si>
    <t>"_____" ______________     2024г.</t>
  </si>
  <si>
    <t>Протокол по исчислению стажа                                                                                                    руководящих работников, администраьтивно - хозяйственного,учебно-вспомогательного и прочего персонала на 2022-2023 учебный год по  КГУ "ОСШ села Оксановка Астраханского  района на 01.01.2024 г.</t>
  </si>
  <si>
    <t>18л.3м.16д</t>
  </si>
  <si>
    <t>18 л 4 м</t>
  </si>
  <si>
    <t>17 л 4 м</t>
  </si>
  <si>
    <t>16 л. 5 м.</t>
  </si>
  <si>
    <t>8 мес</t>
  </si>
  <si>
    <t>24г. 6м.5д</t>
  </si>
  <si>
    <t>17л 3м. 24д</t>
  </si>
  <si>
    <t>2г2д</t>
  </si>
  <si>
    <t>16л. 1м. 6д</t>
  </si>
  <si>
    <t>10 лет10м 21д</t>
  </si>
  <si>
    <t>22 года  4 м</t>
  </si>
  <si>
    <t>11 лет 4 м</t>
  </si>
  <si>
    <t>10 лет 4м</t>
  </si>
  <si>
    <t>2 год 4м</t>
  </si>
  <si>
    <t>18 л 4м</t>
  </si>
  <si>
    <t>17 л 4м</t>
  </si>
  <si>
    <t>11 лет 4м</t>
  </si>
  <si>
    <t>Высшее</t>
  </si>
  <si>
    <t>Ср/спец</t>
  </si>
  <si>
    <t>Среднее</t>
  </si>
  <si>
    <t>Онучко Ольга Сергеевна</t>
  </si>
  <si>
    <t>В4-4</t>
  </si>
  <si>
    <t xml:space="preserve">Образование </t>
  </si>
  <si>
    <t>воспитатель м/ц</t>
  </si>
  <si>
    <t>воспитатель ПГ</t>
  </si>
  <si>
    <t>В4-5</t>
  </si>
  <si>
    <t>Ср спец</t>
  </si>
  <si>
    <t>22 л.  8 м.</t>
  </si>
  <si>
    <t>17 л. 3 м.</t>
  </si>
  <si>
    <t>1 г 4 м</t>
  </si>
  <si>
    <t>15 л 4 м</t>
  </si>
  <si>
    <t>10 л 4 м</t>
  </si>
  <si>
    <t>18 л. 13 м.</t>
  </si>
  <si>
    <t xml:space="preserve">22 г 4 м </t>
  </si>
  <si>
    <t>11 л 4 м</t>
  </si>
  <si>
    <t>2 г  4 м</t>
  </si>
  <si>
    <t>36л 5мес</t>
  </si>
  <si>
    <t>11л 21дн</t>
  </si>
  <si>
    <t>помощник воспитателя м/ц</t>
  </si>
  <si>
    <t>Стреблянская Ирина Ивановна</t>
  </si>
  <si>
    <t>Д-1</t>
  </si>
  <si>
    <t>надбавка  71 %</t>
  </si>
  <si>
    <t>______________ Авсеева И.П</t>
  </si>
  <si>
    <t>Два миллиона шестьсот шестьдесят три тысячи пятьсот девяносто три тенге</t>
  </si>
  <si>
    <t xml:space="preserve">учебно-вспомогательного и прочего персонала на 2023-2024 учебный год по </t>
  </si>
  <si>
    <t>ГКУ" ОСШ с Оксановка отдела образования" Астраханского  района на 01.01.2024 г.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</si>
</sst>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Bookman Old Style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Bookman Old Style"/>
      <family val="1"/>
      <charset val="204"/>
    </font>
    <font>
      <sz val="10"/>
      <color indexed="8"/>
      <name val="Bookman Old Style"/>
      <family val="1"/>
      <charset val="204"/>
    </font>
    <font>
      <sz val="11"/>
      <name val="Bookman Old Style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2" fillId="0" borderId="0"/>
    <xf numFmtId="0" fontId="2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0" fillId="0" borderId="0" xfId="0" applyAlignme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8" fillId="0" borderId="1" xfId="0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2" fontId="7" fillId="0" borderId="0" xfId="0" applyNumberFormat="1" applyFont="1" applyFill="1"/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wrapText="1"/>
    </xf>
    <xf numFmtId="0" fontId="3" fillId="0" borderId="1" xfId="0" applyFont="1" applyBorder="1"/>
    <xf numFmtId="0" fontId="0" fillId="0" borderId="1" xfId="0" applyBorder="1"/>
    <xf numFmtId="0" fontId="2" fillId="0" borderId="0" xfId="2"/>
    <xf numFmtId="0" fontId="2" fillId="0" borderId="1" xfId="2" applyBorder="1"/>
    <xf numFmtId="0" fontId="2" fillId="0" borderId="1" xfId="2" applyBorder="1" applyAlignment="1">
      <alignment horizontal="center" wrapText="1"/>
    </xf>
    <xf numFmtId="9" fontId="2" fillId="0" borderId="1" xfId="2" applyNumberFormat="1" applyBorder="1" applyAlignment="1">
      <alignment horizontal="center" wrapText="1"/>
    </xf>
    <xf numFmtId="0" fontId="2" fillId="0" borderId="1" xfId="2" applyBorder="1" applyAlignment="1">
      <alignment wrapText="1"/>
    </xf>
    <xf numFmtId="0" fontId="2" fillId="0" borderId="1" xfId="2" applyFill="1" applyBorder="1" applyAlignment="1">
      <alignment wrapText="1"/>
    </xf>
    <xf numFmtId="0" fontId="0" fillId="0" borderId="0" xfId="0" applyAlignment="1">
      <alignment vertical="top" wrapText="1"/>
    </xf>
    <xf numFmtId="0" fontId="0" fillId="0" borderId="3" xfId="0" applyFill="1" applyBorder="1"/>
    <xf numFmtId="0" fontId="0" fillId="2" borderId="1" xfId="0" applyFont="1" applyFill="1" applyBorder="1"/>
    <xf numFmtId="164" fontId="0" fillId="0" borderId="1" xfId="0" applyNumberFormat="1" applyBorder="1"/>
    <xf numFmtId="1" fontId="0" fillId="0" borderId="1" xfId="0" applyNumberFormat="1" applyBorder="1"/>
    <xf numFmtId="0" fontId="0" fillId="2" borderId="1" xfId="0" applyFill="1" applyBorder="1"/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15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6" fillId="0" borderId="1" xfId="0" applyFont="1" applyBorder="1"/>
    <xf numFmtId="0" fontId="13" fillId="0" borderId="0" xfId="0" applyFont="1"/>
    <xf numFmtId="164" fontId="13" fillId="0" borderId="0" xfId="0" applyNumberFormat="1" applyFont="1"/>
    <xf numFmtId="0" fontId="18" fillId="0" borderId="0" xfId="0" applyFont="1"/>
    <xf numFmtId="4" fontId="13" fillId="0" borderId="0" xfId="0" applyNumberFormat="1" applyFont="1" applyAlignment="1"/>
    <xf numFmtId="1" fontId="3" fillId="0" borderId="1" xfId="0" applyNumberFormat="1" applyFont="1" applyBorder="1"/>
    <xf numFmtId="0" fontId="1" fillId="0" borderId="1" xfId="2" applyFont="1" applyBorder="1"/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17" fillId="2" borderId="0" xfId="0" applyFont="1" applyFill="1" applyBorder="1"/>
    <xf numFmtId="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/>
    </xf>
    <xf numFmtId="0" fontId="13" fillId="0" borderId="0" xfId="1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2" borderId="1" xfId="0" applyFont="1" applyFill="1" applyBorder="1"/>
    <xf numFmtId="164" fontId="0" fillId="2" borderId="1" xfId="0" applyNumberFormat="1" applyFill="1" applyBorder="1"/>
    <xf numFmtId="1" fontId="0" fillId="2" borderId="1" xfId="0" applyNumberFormat="1" applyFill="1" applyBorder="1"/>
    <xf numFmtId="0" fontId="8" fillId="2" borderId="1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/>
    </xf>
  </cellXfs>
  <cellStyles count="3">
    <cellStyle name="Обычный" xfId="0" builtinId="0"/>
    <cellStyle name="Обычный 2" xfId="2"/>
    <cellStyle name="Обычный_Штатное на 2015 г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5"/>
  <sheetViews>
    <sheetView tabSelected="1" view="pageBreakPreview" zoomScale="60" zoomScaleNormal="100" workbookViewId="0">
      <selection activeCell="V7" sqref="V7"/>
    </sheetView>
  </sheetViews>
  <sheetFormatPr defaultRowHeight="12.75"/>
  <cols>
    <col min="1" max="1" width="4.28515625" customWidth="1"/>
    <col min="2" max="2" width="19.7109375" customWidth="1"/>
    <col min="3" max="3" width="36.42578125" customWidth="1"/>
    <col min="4" max="4" width="7.7109375" customWidth="1"/>
    <col min="5" max="5" width="9.85546875" customWidth="1"/>
    <col min="6" max="6" width="12" customWidth="1"/>
    <col min="7" max="7" width="12.140625" customWidth="1"/>
    <col min="8" max="8" width="9.42578125" customWidth="1"/>
    <col min="16" max="16" width="10.42578125" customWidth="1"/>
    <col min="17" max="17" width="9.85546875" customWidth="1"/>
  </cols>
  <sheetData>
    <row r="1" spans="1:23">
      <c r="A1" s="1"/>
      <c r="B1" s="1"/>
      <c r="C1" s="1"/>
      <c r="D1" s="1"/>
      <c r="E1" s="1"/>
      <c r="F1" s="1"/>
    </row>
    <row r="2" spans="1:23" ht="15.75">
      <c r="A2" s="1"/>
      <c r="B2" s="1" t="s">
        <v>39</v>
      </c>
      <c r="C2" s="1"/>
      <c r="D2" s="2" t="s">
        <v>0</v>
      </c>
      <c r="E2" s="2"/>
      <c r="F2" s="2"/>
      <c r="G2" s="3"/>
      <c r="I2" s="44" t="s">
        <v>91</v>
      </c>
      <c r="J2" s="44"/>
      <c r="K2" s="45">
        <f>D35</f>
        <v>18.5</v>
      </c>
      <c r="L2" s="46" t="s">
        <v>92</v>
      </c>
      <c r="M2" s="46"/>
      <c r="N2" s="46"/>
      <c r="O2" s="46"/>
      <c r="P2" s="46"/>
      <c r="Q2" s="46"/>
      <c r="R2" s="46"/>
      <c r="S2" s="46"/>
    </row>
    <row r="3" spans="1:23" ht="15.75">
      <c r="A3" s="1"/>
      <c r="B3" s="1" t="s">
        <v>40</v>
      </c>
      <c r="C3" s="1"/>
      <c r="D3" s="2" t="s">
        <v>35</v>
      </c>
      <c r="E3" s="2"/>
      <c r="F3" s="2"/>
      <c r="G3" s="3"/>
      <c r="I3" s="44" t="s">
        <v>93</v>
      </c>
      <c r="J3" s="54">
        <f>U35</f>
        <v>2663593.3218487501</v>
      </c>
      <c r="K3" s="54"/>
      <c r="L3" s="47"/>
      <c r="M3" s="46"/>
      <c r="N3" s="46"/>
      <c r="O3" s="46"/>
      <c r="P3" s="46"/>
      <c r="Q3" s="46"/>
      <c r="R3" s="46"/>
      <c r="S3" s="46"/>
    </row>
    <row r="4" spans="1:23" ht="21.75" customHeight="1">
      <c r="A4" s="1"/>
      <c r="B4" s="1" t="s">
        <v>41</v>
      </c>
      <c r="C4" s="1"/>
      <c r="D4" s="2" t="s">
        <v>143</v>
      </c>
      <c r="E4" s="2"/>
      <c r="F4" s="2"/>
      <c r="G4" s="3"/>
      <c r="I4" s="55" t="s">
        <v>144</v>
      </c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23" ht="15" customHeight="1">
      <c r="A5" s="4"/>
      <c r="B5" s="4" t="s">
        <v>98</v>
      </c>
      <c r="C5" s="4"/>
      <c r="D5" s="2" t="s">
        <v>99</v>
      </c>
      <c r="E5" s="2"/>
      <c r="F5" s="2"/>
      <c r="G5" s="3"/>
    </row>
    <row r="6" spans="1:23">
      <c r="A6" s="56"/>
      <c r="B6" s="56"/>
      <c r="C6" s="56"/>
      <c r="D6" s="56"/>
      <c r="E6" s="5"/>
      <c r="F6" s="6"/>
      <c r="G6" s="6"/>
      <c r="H6" s="6"/>
      <c r="I6" s="6"/>
      <c r="J6" s="6"/>
    </row>
    <row r="7" spans="1:23" ht="19.5" customHeight="1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23" ht="21" customHeight="1">
      <c r="A8" s="57" t="s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23" ht="19.5" customHeight="1">
      <c r="A9" s="57" t="s">
        <v>145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</row>
    <row r="10" spans="1:23" ht="27.75" customHeight="1">
      <c r="A10" s="57" t="s">
        <v>146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spans="1:23" ht="99.75">
      <c r="A11" s="19" t="s">
        <v>3</v>
      </c>
      <c r="B11" s="8" t="s">
        <v>4</v>
      </c>
      <c r="C11" s="36" t="s">
        <v>32</v>
      </c>
      <c r="D11" s="37" t="s">
        <v>21</v>
      </c>
      <c r="E11" s="37" t="s">
        <v>123</v>
      </c>
      <c r="F11" s="37" t="s">
        <v>22</v>
      </c>
      <c r="G11" s="37" t="s">
        <v>23</v>
      </c>
      <c r="H11" s="15" t="s">
        <v>24</v>
      </c>
      <c r="I11" s="16" t="s">
        <v>25</v>
      </c>
      <c r="J11" s="15" t="s">
        <v>26</v>
      </c>
      <c r="K11" s="15" t="s">
        <v>45</v>
      </c>
      <c r="L11" s="16" t="s">
        <v>36</v>
      </c>
      <c r="M11" s="17" t="s">
        <v>37</v>
      </c>
      <c r="N11" s="15" t="s">
        <v>38</v>
      </c>
      <c r="O11" s="18" t="s">
        <v>28</v>
      </c>
      <c r="P11" s="18" t="s">
        <v>85</v>
      </c>
      <c r="Q11" s="18" t="s">
        <v>86</v>
      </c>
      <c r="R11" s="18" t="s">
        <v>142</v>
      </c>
      <c r="S11" s="34" t="s">
        <v>87</v>
      </c>
      <c r="T11" s="15" t="s">
        <v>27</v>
      </c>
      <c r="U11" s="18" t="s">
        <v>29</v>
      </c>
      <c r="V11" s="15" t="s">
        <v>30</v>
      </c>
      <c r="W11" s="15" t="s">
        <v>31</v>
      </c>
    </row>
    <row r="12" spans="1:23" ht="15.75">
      <c r="A12" s="9">
        <v>1</v>
      </c>
      <c r="B12" s="59" t="s">
        <v>5</v>
      </c>
      <c r="C12" s="42" t="s">
        <v>63</v>
      </c>
      <c r="D12" s="38">
        <v>1</v>
      </c>
      <c r="E12" s="38" t="s">
        <v>118</v>
      </c>
      <c r="F12" s="50" t="s">
        <v>33</v>
      </c>
      <c r="G12" s="39" t="s">
        <v>128</v>
      </c>
      <c r="H12" s="33">
        <v>17697</v>
      </c>
      <c r="I12" s="33">
        <v>5.74</v>
      </c>
      <c r="J12" s="31">
        <f>D12*H12*I12</f>
        <v>101580.78</v>
      </c>
      <c r="K12" s="31">
        <f>J12*25%</f>
        <v>25395.195</v>
      </c>
      <c r="L12" s="21"/>
      <c r="M12" s="21"/>
      <c r="N12" s="21"/>
      <c r="O12" s="21"/>
      <c r="P12" s="21"/>
      <c r="Q12" s="32">
        <f>(J12+K12)*100%</f>
        <v>126975.97500000001</v>
      </c>
      <c r="R12" s="21"/>
      <c r="S12" s="33"/>
      <c r="T12" s="32">
        <f>(J12+K12+Q12+R12)*10%</f>
        <v>25395.195000000003</v>
      </c>
      <c r="U12" s="32">
        <f>J12+K12+L12+M12+N12+O12+Q12+R12+S12+T12</f>
        <v>279347.14500000002</v>
      </c>
      <c r="V12" s="21"/>
      <c r="W12" s="32">
        <f>U12*12</f>
        <v>3352165.74</v>
      </c>
    </row>
    <row r="13" spans="1:23" ht="20.25" customHeight="1">
      <c r="A13" s="9">
        <v>2</v>
      </c>
      <c r="B13" s="59" t="s">
        <v>6</v>
      </c>
      <c r="C13" s="42" t="s">
        <v>64</v>
      </c>
      <c r="D13" s="38">
        <v>0.5</v>
      </c>
      <c r="E13" s="38" t="s">
        <v>118</v>
      </c>
      <c r="F13" s="50" t="s">
        <v>82</v>
      </c>
      <c r="G13" s="39" t="s">
        <v>129</v>
      </c>
      <c r="H13" s="33">
        <v>17697</v>
      </c>
      <c r="I13" s="33">
        <v>5.31</v>
      </c>
      <c r="J13" s="31">
        <f>D13*H13*I13</f>
        <v>46985.534999999996</v>
      </c>
      <c r="K13" s="31">
        <f t="shared" ref="K13:K17" si="0">J13*25%</f>
        <v>11746.383749999999</v>
      </c>
      <c r="L13" s="21"/>
      <c r="M13" s="21"/>
      <c r="N13" s="21"/>
      <c r="O13" s="21"/>
      <c r="P13" s="21"/>
      <c r="Q13" s="32">
        <f t="shared" ref="Q13:Q15" si="1">(J13+K13)*100%</f>
        <v>58731.918749999997</v>
      </c>
      <c r="R13" s="21"/>
      <c r="S13" s="33"/>
      <c r="T13" s="32">
        <f>(J13+K13+Q13+R13)*10%</f>
        <v>11746.383750000001</v>
      </c>
      <c r="U13" s="32">
        <f t="shared" ref="U13:U28" si="2">J13+K13+L13+M13+N13+O13+Q13+R13+S13+T13</f>
        <v>129210.22125</v>
      </c>
      <c r="V13" s="21"/>
      <c r="W13" s="32">
        <f t="shared" ref="W13:W18" si="3">U13*12</f>
        <v>1550522.655</v>
      </c>
    </row>
    <row r="14" spans="1:23" ht="15.75" customHeight="1">
      <c r="A14" s="9">
        <v>4</v>
      </c>
      <c r="B14" s="59" t="s">
        <v>7</v>
      </c>
      <c r="C14" s="42" t="s">
        <v>65</v>
      </c>
      <c r="D14" s="38">
        <v>1</v>
      </c>
      <c r="E14" s="38" t="s">
        <v>119</v>
      </c>
      <c r="F14" s="50" t="s">
        <v>34</v>
      </c>
      <c r="G14" s="51" t="s">
        <v>130</v>
      </c>
      <c r="H14" s="33">
        <v>17697</v>
      </c>
      <c r="I14" s="33">
        <v>2.94</v>
      </c>
      <c r="J14" s="31">
        <f>D14*H14*I14</f>
        <v>52029.18</v>
      </c>
      <c r="K14" s="21"/>
      <c r="L14" s="21"/>
      <c r="M14" s="21"/>
      <c r="N14" s="21"/>
      <c r="O14" s="21"/>
      <c r="P14" s="21"/>
      <c r="Q14" s="21"/>
      <c r="R14" s="32">
        <f>(J14+K14)*71%</f>
        <v>36940.717799999999</v>
      </c>
      <c r="S14" s="21"/>
      <c r="T14" s="32">
        <f t="shared" ref="T14:T28" si="4">(J14+K14+Q14+R14)*10%</f>
        <v>8896.9897800000017</v>
      </c>
      <c r="U14" s="32">
        <f t="shared" si="2"/>
        <v>97866.88758000001</v>
      </c>
      <c r="V14" s="21"/>
      <c r="W14" s="32">
        <f t="shared" si="3"/>
        <v>1174402.6509600002</v>
      </c>
    </row>
    <row r="15" spans="1:23" ht="17.25" customHeight="1">
      <c r="A15" s="9">
        <v>5.3333333333333304</v>
      </c>
      <c r="B15" s="59" t="s">
        <v>8</v>
      </c>
      <c r="C15" s="42" t="s">
        <v>66</v>
      </c>
      <c r="D15" s="38">
        <v>0.5</v>
      </c>
      <c r="E15" s="38" t="s">
        <v>119</v>
      </c>
      <c r="F15" s="50" t="s">
        <v>89</v>
      </c>
      <c r="G15" s="51" t="s">
        <v>131</v>
      </c>
      <c r="H15" s="33">
        <v>17697</v>
      </c>
      <c r="I15" s="33">
        <v>3.61</v>
      </c>
      <c r="J15" s="31">
        <f t="shared" ref="J15:J28" si="5">D15*H15*I15</f>
        <v>31943.084999999999</v>
      </c>
      <c r="K15" s="31">
        <f t="shared" si="0"/>
        <v>7985.7712499999998</v>
      </c>
      <c r="L15" s="21"/>
      <c r="M15" s="21"/>
      <c r="N15" s="21"/>
      <c r="O15" s="21"/>
      <c r="P15" s="21"/>
      <c r="Q15" s="32">
        <f t="shared" si="1"/>
        <v>39928.856249999997</v>
      </c>
      <c r="R15" s="21"/>
      <c r="S15" s="21"/>
      <c r="T15" s="32">
        <f t="shared" si="4"/>
        <v>7985.7712499999998</v>
      </c>
      <c r="U15" s="32">
        <f t="shared" si="2"/>
        <v>87843.483749999999</v>
      </c>
      <c r="V15" s="21"/>
      <c r="W15" s="32">
        <f t="shared" si="3"/>
        <v>1054121.8049999999</v>
      </c>
    </row>
    <row r="16" spans="1:23" ht="17.25" customHeight="1">
      <c r="A16" s="9">
        <v>6.8333333333333304</v>
      </c>
      <c r="B16" s="59" t="s">
        <v>19</v>
      </c>
      <c r="C16" s="42" t="s">
        <v>67</v>
      </c>
      <c r="D16" s="38">
        <v>0.5</v>
      </c>
      <c r="E16" s="38" t="s">
        <v>119</v>
      </c>
      <c r="F16" s="50" t="s">
        <v>88</v>
      </c>
      <c r="G16" s="51" t="s">
        <v>132</v>
      </c>
      <c r="H16" s="33">
        <v>17697</v>
      </c>
      <c r="I16" s="33">
        <v>3.31</v>
      </c>
      <c r="J16" s="31">
        <f t="shared" si="5"/>
        <v>29288.535</v>
      </c>
      <c r="K16" s="31">
        <f t="shared" si="0"/>
        <v>7322.13375</v>
      </c>
      <c r="L16" s="21"/>
      <c r="M16" s="21"/>
      <c r="N16" s="21"/>
      <c r="O16" s="21"/>
      <c r="P16" s="21">
        <f>D16*H16*30%</f>
        <v>2654.5499999999997</v>
      </c>
      <c r="Q16" s="21"/>
      <c r="R16" s="32">
        <f>(J16+K16)*71%</f>
        <v>25993.574812499995</v>
      </c>
      <c r="S16" s="21"/>
      <c r="T16" s="32">
        <f t="shared" si="4"/>
        <v>6260.4243562499996</v>
      </c>
      <c r="U16" s="32">
        <f t="shared" si="2"/>
        <v>68864.667918749998</v>
      </c>
      <c r="V16" s="21"/>
      <c r="W16" s="32">
        <f t="shared" si="3"/>
        <v>826376.01502499997</v>
      </c>
    </row>
    <row r="17" spans="1:23" ht="17.25" customHeight="1">
      <c r="A17" s="9">
        <v>8.3333333333333304</v>
      </c>
      <c r="B17" s="59" t="s">
        <v>9</v>
      </c>
      <c r="C17" s="42" t="s">
        <v>68</v>
      </c>
      <c r="D17" s="38">
        <v>0.5</v>
      </c>
      <c r="E17" s="38" t="s">
        <v>118</v>
      </c>
      <c r="F17" s="50" t="s">
        <v>84</v>
      </c>
      <c r="G17" s="51" t="s">
        <v>133</v>
      </c>
      <c r="H17" s="33">
        <v>17697</v>
      </c>
      <c r="I17" s="33">
        <v>4.0599999999999996</v>
      </c>
      <c r="J17" s="31">
        <f t="shared" si="5"/>
        <v>35924.909999999996</v>
      </c>
      <c r="K17" s="31">
        <f t="shared" si="0"/>
        <v>8981.2274999999991</v>
      </c>
      <c r="L17" s="21"/>
      <c r="M17" s="21"/>
      <c r="N17" s="21"/>
      <c r="O17" s="21"/>
      <c r="P17" s="21"/>
      <c r="Q17" s="32">
        <f t="shared" ref="Q17" si="6">(J17+K17)*100%</f>
        <v>44906.137499999997</v>
      </c>
      <c r="R17" s="21"/>
      <c r="S17" s="21"/>
      <c r="T17" s="32">
        <f t="shared" si="4"/>
        <v>8981.2274999999991</v>
      </c>
      <c r="U17" s="32">
        <f t="shared" si="2"/>
        <v>98793.502499999988</v>
      </c>
      <c r="V17" s="21"/>
      <c r="W17" s="32">
        <f t="shared" si="3"/>
        <v>1185522.0299999998</v>
      </c>
    </row>
    <row r="18" spans="1:23" ht="17.25" customHeight="1">
      <c r="A18" s="9">
        <v>9.8333333333333304</v>
      </c>
      <c r="B18" s="59" t="s">
        <v>10</v>
      </c>
      <c r="C18" s="42" t="s">
        <v>69</v>
      </c>
      <c r="D18" s="38">
        <v>0.5</v>
      </c>
      <c r="E18" s="38" t="s">
        <v>120</v>
      </c>
      <c r="F18" s="50">
        <v>1</v>
      </c>
      <c r="G18" s="51" t="s">
        <v>134</v>
      </c>
      <c r="H18" s="33">
        <v>17697</v>
      </c>
      <c r="I18" s="33">
        <v>2.77</v>
      </c>
      <c r="J18" s="31">
        <f t="shared" si="5"/>
        <v>24510.345000000001</v>
      </c>
      <c r="K18" s="31"/>
      <c r="L18" s="21"/>
      <c r="M18" s="21"/>
      <c r="N18" s="21"/>
      <c r="O18" s="21"/>
      <c r="P18" s="21"/>
      <c r="Q18" s="32"/>
      <c r="R18" s="32">
        <f t="shared" ref="R18:R27" si="7">(J18+K18)*71%</f>
        <v>17402.344949999999</v>
      </c>
      <c r="S18" s="33"/>
      <c r="T18" s="32">
        <f t="shared" si="4"/>
        <v>4191.2689950000004</v>
      </c>
      <c r="U18" s="32">
        <f t="shared" si="2"/>
        <v>46103.958944999998</v>
      </c>
      <c r="V18" s="21"/>
      <c r="W18" s="32">
        <f t="shared" si="3"/>
        <v>553247.50734000001</v>
      </c>
    </row>
    <row r="19" spans="1:23" ht="18" customHeight="1">
      <c r="A19" s="9">
        <v>11.3333333333333</v>
      </c>
      <c r="B19" s="59" t="s">
        <v>11</v>
      </c>
      <c r="C19" s="42" t="s">
        <v>81</v>
      </c>
      <c r="D19" s="38">
        <v>1</v>
      </c>
      <c r="E19" s="38" t="s">
        <v>120</v>
      </c>
      <c r="F19" s="35">
        <v>4</v>
      </c>
      <c r="G19" s="51" t="s">
        <v>90</v>
      </c>
      <c r="H19" s="33">
        <v>17697</v>
      </c>
      <c r="I19" s="33">
        <v>2.89</v>
      </c>
      <c r="J19" s="31">
        <f t="shared" ref="J19:J27" si="8">H19*I19*D19</f>
        <v>51144.33</v>
      </c>
      <c r="K19" s="21"/>
      <c r="L19" s="32">
        <f>J19*50%</f>
        <v>25572.165000000001</v>
      </c>
      <c r="M19" s="32">
        <f>J19*50%</f>
        <v>25572.165000000001</v>
      </c>
      <c r="N19" s="21">
        <f>H19*30%</f>
        <v>5309.0999999999995</v>
      </c>
      <c r="O19" s="21"/>
      <c r="P19" s="21"/>
      <c r="Q19" s="32"/>
      <c r="R19" s="32">
        <f t="shared" si="7"/>
        <v>36312.474300000002</v>
      </c>
      <c r="S19" s="33"/>
      <c r="T19" s="32">
        <f t="shared" si="4"/>
        <v>8745.6804300000003</v>
      </c>
      <c r="U19" s="32">
        <f t="shared" si="2"/>
        <v>152655.91473000002</v>
      </c>
      <c r="V19" s="21">
        <v>1</v>
      </c>
      <c r="W19" s="32">
        <f>U19*7</f>
        <v>1068591.4031100001</v>
      </c>
    </row>
    <row r="20" spans="1:23" ht="18" customHeight="1">
      <c r="A20" s="9">
        <v>12.8333333333333</v>
      </c>
      <c r="B20" s="59" t="s">
        <v>11</v>
      </c>
      <c r="C20" s="41" t="s">
        <v>74</v>
      </c>
      <c r="D20" s="38">
        <v>1</v>
      </c>
      <c r="E20" s="38" t="s">
        <v>120</v>
      </c>
      <c r="F20" s="35">
        <v>4</v>
      </c>
      <c r="G20" s="51" t="s">
        <v>90</v>
      </c>
      <c r="H20" s="33">
        <v>17697</v>
      </c>
      <c r="I20" s="33">
        <v>2.89</v>
      </c>
      <c r="J20" s="31">
        <f t="shared" si="8"/>
        <v>51144.33</v>
      </c>
      <c r="K20" s="21"/>
      <c r="L20" s="32">
        <f t="shared" ref="L20:L22" si="9">J20*50%</f>
        <v>25572.165000000001</v>
      </c>
      <c r="M20" s="32">
        <f t="shared" ref="M20:M22" si="10">J20*50%</f>
        <v>25572.165000000001</v>
      </c>
      <c r="N20" s="21">
        <f t="shared" ref="N20:N22" si="11">H20*30%</f>
        <v>5309.0999999999995</v>
      </c>
      <c r="O20" s="21"/>
      <c r="P20" s="21"/>
      <c r="Q20" s="32"/>
      <c r="R20" s="32">
        <f t="shared" si="7"/>
        <v>36312.474300000002</v>
      </c>
      <c r="S20" s="33"/>
      <c r="T20" s="32">
        <f t="shared" si="4"/>
        <v>8745.6804300000003</v>
      </c>
      <c r="U20" s="32">
        <f t="shared" si="2"/>
        <v>152655.91473000002</v>
      </c>
      <c r="V20" s="21">
        <v>1</v>
      </c>
      <c r="W20" s="32">
        <f t="shared" ref="W20:W22" si="12">U20*7</f>
        <v>1068591.4031100001</v>
      </c>
    </row>
    <row r="21" spans="1:23" ht="18" customHeight="1">
      <c r="A21" s="9">
        <v>14.3333333333333</v>
      </c>
      <c r="B21" s="59" t="s">
        <v>11</v>
      </c>
      <c r="C21" s="41" t="s">
        <v>79</v>
      </c>
      <c r="D21" s="38">
        <v>1</v>
      </c>
      <c r="E21" s="38" t="s">
        <v>120</v>
      </c>
      <c r="F21" s="35">
        <v>4</v>
      </c>
      <c r="G21" s="51" t="s">
        <v>90</v>
      </c>
      <c r="H21" s="33">
        <v>17697</v>
      </c>
      <c r="I21" s="33">
        <v>2.89</v>
      </c>
      <c r="J21" s="31">
        <f t="shared" si="8"/>
        <v>51144.33</v>
      </c>
      <c r="K21" s="21"/>
      <c r="L21" s="32">
        <f t="shared" si="9"/>
        <v>25572.165000000001</v>
      </c>
      <c r="M21" s="32">
        <f t="shared" si="10"/>
        <v>25572.165000000001</v>
      </c>
      <c r="N21" s="21">
        <f t="shared" si="11"/>
        <v>5309.0999999999995</v>
      </c>
      <c r="O21" s="21"/>
      <c r="P21" s="21"/>
      <c r="Q21" s="32"/>
      <c r="R21" s="32">
        <f t="shared" si="7"/>
        <v>36312.474300000002</v>
      </c>
      <c r="S21" s="33"/>
      <c r="T21" s="32">
        <f t="shared" si="4"/>
        <v>8745.6804300000003</v>
      </c>
      <c r="U21" s="32">
        <f t="shared" si="2"/>
        <v>152655.91473000002</v>
      </c>
      <c r="V21" s="21">
        <v>1</v>
      </c>
      <c r="W21" s="32">
        <f t="shared" si="12"/>
        <v>1068591.4031100001</v>
      </c>
    </row>
    <row r="22" spans="1:23" ht="18" customHeight="1">
      <c r="A22" s="9">
        <v>15.8333333333333</v>
      </c>
      <c r="B22" s="59" t="s">
        <v>11</v>
      </c>
      <c r="C22" s="41" t="s">
        <v>75</v>
      </c>
      <c r="D22" s="38">
        <v>1</v>
      </c>
      <c r="E22" s="38" t="s">
        <v>120</v>
      </c>
      <c r="F22" s="35">
        <v>4</v>
      </c>
      <c r="G22" s="51" t="s">
        <v>90</v>
      </c>
      <c r="H22" s="33">
        <v>17697</v>
      </c>
      <c r="I22" s="33">
        <v>2.89</v>
      </c>
      <c r="J22" s="31">
        <f t="shared" si="8"/>
        <v>51144.33</v>
      </c>
      <c r="K22" s="21"/>
      <c r="L22" s="32">
        <f t="shared" si="9"/>
        <v>25572.165000000001</v>
      </c>
      <c r="M22" s="32">
        <f t="shared" si="10"/>
        <v>25572.165000000001</v>
      </c>
      <c r="N22" s="21">
        <f t="shared" si="11"/>
        <v>5309.0999999999995</v>
      </c>
      <c r="O22" s="21"/>
      <c r="P22" s="21"/>
      <c r="Q22" s="32"/>
      <c r="R22" s="32">
        <f t="shared" si="7"/>
        <v>36312.474300000002</v>
      </c>
      <c r="S22" s="33"/>
      <c r="T22" s="32">
        <f t="shared" si="4"/>
        <v>8745.6804300000003</v>
      </c>
      <c r="U22" s="32">
        <f t="shared" si="2"/>
        <v>152655.91473000002</v>
      </c>
      <c r="V22" s="21">
        <v>1</v>
      </c>
      <c r="W22" s="32">
        <f t="shared" si="12"/>
        <v>1068591.4031100001</v>
      </c>
    </row>
    <row r="23" spans="1:23" ht="16.5" customHeight="1">
      <c r="A23" s="9">
        <v>17.3333333333333</v>
      </c>
      <c r="B23" s="59" t="s">
        <v>13</v>
      </c>
      <c r="C23" s="42" t="s">
        <v>72</v>
      </c>
      <c r="D23" s="38">
        <v>1</v>
      </c>
      <c r="E23" s="38" t="s">
        <v>119</v>
      </c>
      <c r="F23" s="35">
        <v>2</v>
      </c>
      <c r="G23" s="51" t="s">
        <v>135</v>
      </c>
      <c r="H23" s="33">
        <v>17697</v>
      </c>
      <c r="I23" s="33">
        <v>2.81</v>
      </c>
      <c r="J23" s="31">
        <f t="shared" si="8"/>
        <v>49728.57</v>
      </c>
      <c r="K23" s="21"/>
      <c r="L23" s="21"/>
      <c r="M23" s="21"/>
      <c r="N23" s="21"/>
      <c r="O23" s="21">
        <f t="shared" ref="O23:O25" si="13">H23*30%</f>
        <v>5309.0999999999995</v>
      </c>
      <c r="P23" s="21"/>
      <c r="Q23" s="32"/>
      <c r="R23" s="32">
        <f t="shared" si="7"/>
        <v>35307.284699999997</v>
      </c>
      <c r="S23" s="33"/>
      <c r="T23" s="32">
        <f t="shared" si="4"/>
        <v>8503.58547</v>
      </c>
      <c r="U23" s="32">
        <f t="shared" si="2"/>
        <v>98848.540170000007</v>
      </c>
      <c r="V23" s="21"/>
      <c r="W23" s="32">
        <f t="shared" ref="W23:W28" si="14">U23*12</f>
        <v>1186182.4820400001</v>
      </c>
    </row>
    <row r="24" spans="1:23" ht="16.5" customHeight="1">
      <c r="A24" s="9">
        <v>18.8333333333333</v>
      </c>
      <c r="B24" s="59" t="s">
        <v>13</v>
      </c>
      <c r="C24" s="41" t="s">
        <v>77</v>
      </c>
      <c r="D24" s="38">
        <v>1</v>
      </c>
      <c r="E24" s="38" t="s">
        <v>120</v>
      </c>
      <c r="F24" s="35">
        <v>2</v>
      </c>
      <c r="G24" s="51" t="s">
        <v>132</v>
      </c>
      <c r="H24" s="33">
        <v>17697</v>
      </c>
      <c r="I24" s="33">
        <v>2.81</v>
      </c>
      <c r="J24" s="31">
        <f t="shared" si="8"/>
        <v>49728.57</v>
      </c>
      <c r="K24" s="21"/>
      <c r="L24" s="21"/>
      <c r="M24" s="21"/>
      <c r="N24" s="21"/>
      <c r="O24" s="21">
        <f t="shared" si="13"/>
        <v>5309.0999999999995</v>
      </c>
      <c r="P24" s="21"/>
      <c r="Q24" s="32"/>
      <c r="R24" s="32">
        <f t="shared" si="7"/>
        <v>35307.284699999997</v>
      </c>
      <c r="S24" s="33"/>
      <c r="T24" s="32">
        <f t="shared" si="4"/>
        <v>8503.58547</v>
      </c>
      <c r="U24" s="32">
        <f t="shared" si="2"/>
        <v>98848.540170000007</v>
      </c>
      <c r="V24" s="21"/>
      <c r="W24" s="32">
        <f t="shared" si="14"/>
        <v>1186182.4820400001</v>
      </c>
    </row>
    <row r="25" spans="1:23" ht="16.5" customHeight="1">
      <c r="A25" s="9">
        <v>20.3333333333333</v>
      </c>
      <c r="B25" s="59" t="s">
        <v>13</v>
      </c>
      <c r="C25" s="41" t="s">
        <v>78</v>
      </c>
      <c r="D25" s="38">
        <v>1</v>
      </c>
      <c r="E25" s="38" t="s">
        <v>120</v>
      </c>
      <c r="F25" s="35">
        <v>2</v>
      </c>
      <c r="G25" s="51" t="s">
        <v>136</v>
      </c>
      <c r="H25" s="33">
        <v>17697</v>
      </c>
      <c r="I25" s="33">
        <v>2.81</v>
      </c>
      <c r="J25" s="31">
        <f t="shared" si="8"/>
        <v>49728.57</v>
      </c>
      <c r="K25" s="21"/>
      <c r="L25" s="21"/>
      <c r="M25" s="21"/>
      <c r="N25" s="21"/>
      <c r="O25" s="21">
        <f t="shared" si="13"/>
        <v>5309.0999999999995</v>
      </c>
      <c r="P25" s="21"/>
      <c r="Q25" s="32"/>
      <c r="R25" s="32">
        <f t="shared" si="7"/>
        <v>35307.284699999997</v>
      </c>
      <c r="S25" s="33"/>
      <c r="T25" s="32">
        <f t="shared" si="4"/>
        <v>8503.58547</v>
      </c>
      <c r="U25" s="32">
        <f t="shared" si="2"/>
        <v>98848.540170000007</v>
      </c>
      <c r="V25" s="21"/>
      <c r="W25" s="32">
        <f t="shared" si="14"/>
        <v>1186182.4820400001</v>
      </c>
    </row>
    <row r="26" spans="1:23" ht="18.75" customHeight="1">
      <c r="A26" s="9">
        <v>21.8333333333333</v>
      </c>
      <c r="B26" s="59" t="s">
        <v>12</v>
      </c>
      <c r="C26" s="42" t="s">
        <v>73</v>
      </c>
      <c r="D26" s="38">
        <v>1</v>
      </c>
      <c r="E26" s="38" t="s">
        <v>119</v>
      </c>
      <c r="F26" s="50">
        <v>1</v>
      </c>
      <c r="G26" s="51" t="s">
        <v>102</v>
      </c>
      <c r="H26" s="33">
        <v>17697</v>
      </c>
      <c r="I26" s="33">
        <v>2.77</v>
      </c>
      <c r="J26" s="31">
        <f t="shared" si="8"/>
        <v>49020.69</v>
      </c>
      <c r="K26" s="21"/>
      <c r="L26" s="32">
        <f>J26*50%</f>
        <v>24510.345000000001</v>
      </c>
      <c r="M26" s="32">
        <f>J26*50%</f>
        <v>24510.345000000001</v>
      </c>
      <c r="N26" s="21"/>
      <c r="O26" s="21"/>
      <c r="P26" s="21"/>
      <c r="Q26" s="32"/>
      <c r="R26" s="32">
        <f t="shared" si="7"/>
        <v>34804.689899999998</v>
      </c>
      <c r="S26" s="33"/>
      <c r="T26" s="32">
        <f t="shared" si="4"/>
        <v>8382.5379900000007</v>
      </c>
      <c r="U26" s="32">
        <f t="shared" si="2"/>
        <v>141228.60789000001</v>
      </c>
      <c r="V26" s="21"/>
      <c r="W26" s="32">
        <f t="shared" si="14"/>
        <v>1694743.2946800003</v>
      </c>
    </row>
    <row r="27" spans="1:23" ht="18.75" customHeight="1">
      <c r="A27" s="9">
        <v>23.3333333333333</v>
      </c>
      <c r="B27" s="59" t="s">
        <v>12</v>
      </c>
      <c r="C27" s="41" t="s">
        <v>76</v>
      </c>
      <c r="D27" s="38">
        <v>1</v>
      </c>
      <c r="E27" s="38" t="s">
        <v>120</v>
      </c>
      <c r="F27" s="50">
        <v>1</v>
      </c>
      <c r="G27" s="51" t="s">
        <v>103</v>
      </c>
      <c r="H27" s="33">
        <v>17697</v>
      </c>
      <c r="I27" s="33">
        <v>2.77</v>
      </c>
      <c r="J27" s="31">
        <f t="shared" si="8"/>
        <v>49020.69</v>
      </c>
      <c r="K27" s="21"/>
      <c r="L27" s="32">
        <f t="shared" ref="L27" si="15">J27*50%</f>
        <v>24510.345000000001</v>
      </c>
      <c r="M27" s="32">
        <f t="shared" ref="M27" si="16">J27*50%</f>
        <v>24510.345000000001</v>
      </c>
      <c r="N27" s="21"/>
      <c r="O27" s="21"/>
      <c r="P27" s="21"/>
      <c r="Q27" s="32"/>
      <c r="R27" s="32">
        <f t="shared" si="7"/>
        <v>34804.689899999998</v>
      </c>
      <c r="S27" s="33"/>
      <c r="T27" s="32">
        <f t="shared" si="4"/>
        <v>8382.5379900000007</v>
      </c>
      <c r="U27" s="32">
        <f t="shared" si="2"/>
        <v>141228.60789000001</v>
      </c>
      <c r="V27" s="21"/>
      <c r="W27" s="32">
        <f t="shared" si="14"/>
        <v>1694743.2946800003</v>
      </c>
    </row>
    <row r="28" spans="1:23" ht="16.5" customHeight="1">
      <c r="A28" s="9">
        <v>12</v>
      </c>
      <c r="B28" s="59" t="s">
        <v>14</v>
      </c>
      <c r="C28" s="42" t="s">
        <v>70</v>
      </c>
      <c r="D28" s="38">
        <v>0.5</v>
      </c>
      <c r="E28" s="38" t="s">
        <v>118</v>
      </c>
      <c r="F28" s="50" t="s">
        <v>83</v>
      </c>
      <c r="G28" s="39" t="s">
        <v>104</v>
      </c>
      <c r="H28" s="33">
        <v>17697</v>
      </c>
      <c r="I28" s="33">
        <v>4.59</v>
      </c>
      <c r="J28" s="31">
        <f t="shared" si="5"/>
        <v>40614.614999999998</v>
      </c>
      <c r="K28" s="31">
        <f t="shared" ref="K28" si="17">J28*25%</f>
        <v>10153.653749999999</v>
      </c>
      <c r="L28" s="21"/>
      <c r="M28" s="21"/>
      <c r="N28" s="21"/>
      <c r="O28" s="21"/>
      <c r="P28" s="21"/>
      <c r="Q28" s="32">
        <f t="shared" ref="Q28" si="18">(J28+K28)*100%</f>
        <v>50768.268749999996</v>
      </c>
      <c r="R28" s="21"/>
      <c r="S28" s="21">
        <f>H28*40%*D28</f>
        <v>3539.4</v>
      </c>
      <c r="T28" s="32">
        <f t="shared" si="4"/>
        <v>10153.653749999999</v>
      </c>
      <c r="U28" s="32">
        <f t="shared" si="2"/>
        <v>115229.59124999998</v>
      </c>
      <c r="V28" s="21"/>
      <c r="W28" s="32">
        <f t="shared" si="14"/>
        <v>1382755.0949999997</v>
      </c>
    </row>
    <row r="29" spans="1:23" ht="16.5" customHeight="1">
      <c r="A29" s="9">
        <v>13</v>
      </c>
      <c r="B29" s="59" t="s">
        <v>15</v>
      </c>
      <c r="C29" s="42" t="s">
        <v>69</v>
      </c>
      <c r="D29" s="38">
        <v>1</v>
      </c>
      <c r="E29" s="38" t="s">
        <v>120</v>
      </c>
      <c r="F29" s="50">
        <v>1</v>
      </c>
      <c r="G29" s="51" t="s">
        <v>137</v>
      </c>
      <c r="H29" s="33">
        <v>17697</v>
      </c>
      <c r="I29" s="33">
        <v>2.77</v>
      </c>
      <c r="J29" s="31">
        <f>D29*H29*I29</f>
        <v>49020.69</v>
      </c>
      <c r="K29" s="21"/>
      <c r="L29" s="21"/>
      <c r="M29" s="21"/>
      <c r="N29" s="21"/>
      <c r="O29" s="21"/>
      <c r="P29" s="21"/>
      <c r="Q29" s="21"/>
      <c r="R29" s="32">
        <f t="shared" ref="R29:R30" si="19">(J29+K29)*71%</f>
        <v>34804.689899999998</v>
      </c>
      <c r="S29" s="21"/>
      <c r="T29" s="32">
        <f>(J29+K29+Q29+R29)*10%</f>
        <v>8382.5379900000007</v>
      </c>
      <c r="U29" s="32">
        <f>J29+K29+L29+M29+N29+O29+Q29+R29+S29+T29</f>
        <v>92207.917889999997</v>
      </c>
      <c r="V29" s="21"/>
      <c r="W29" s="32">
        <f>U29*12</f>
        <v>1106495.01468</v>
      </c>
    </row>
    <row r="30" spans="1:23" ht="18" customHeight="1">
      <c r="A30" s="9">
        <v>14</v>
      </c>
      <c r="B30" s="59" t="s">
        <v>16</v>
      </c>
      <c r="C30" s="42" t="s">
        <v>71</v>
      </c>
      <c r="D30" s="38">
        <v>0.5</v>
      </c>
      <c r="E30" s="38" t="s">
        <v>127</v>
      </c>
      <c r="F30" s="50">
        <v>4</v>
      </c>
      <c r="G30" s="51" t="s">
        <v>132</v>
      </c>
      <c r="H30" s="33">
        <v>17697</v>
      </c>
      <c r="I30" s="33">
        <v>2.89</v>
      </c>
      <c r="J30" s="31">
        <f>D30*H30*I30</f>
        <v>25572.165000000001</v>
      </c>
      <c r="K30" s="21"/>
      <c r="L30" s="21"/>
      <c r="M30" s="21"/>
      <c r="N30" s="21"/>
      <c r="O30" s="21"/>
      <c r="P30" s="21"/>
      <c r="Q30" s="21"/>
      <c r="R30" s="32">
        <f t="shared" si="19"/>
        <v>18156.237150000001</v>
      </c>
      <c r="S30" s="21"/>
      <c r="T30" s="32">
        <f>(J30+K30+Q30+R30)*10%</f>
        <v>4372.8402150000002</v>
      </c>
      <c r="U30" s="32">
        <f>J30+K30+L30+M30+N30+O30+Q30+R30+S30+T30</f>
        <v>48101.242364999998</v>
      </c>
      <c r="V30" s="21"/>
      <c r="W30" s="32">
        <f>U30*12</f>
        <v>577214.90837999992</v>
      </c>
    </row>
    <row r="31" spans="1:23" ht="18" customHeight="1">
      <c r="A31" s="38">
        <v>15</v>
      </c>
      <c r="B31" s="59" t="s">
        <v>124</v>
      </c>
      <c r="C31" s="42" t="s">
        <v>121</v>
      </c>
      <c r="D31" s="38">
        <v>0.5</v>
      </c>
      <c r="E31" s="38" t="s">
        <v>119</v>
      </c>
      <c r="F31" s="51" t="s">
        <v>122</v>
      </c>
      <c r="G31" s="51" t="s">
        <v>138</v>
      </c>
      <c r="H31" s="33">
        <v>17697</v>
      </c>
      <c r="I31" s="33">
        <v>3.57</v>
      </c>
      <c r="J31" s="60">
        <f>D31*H31*I31</f>
        <v>31589.144999999997</v>
      </c>
      <c r="K31" s="31">
        <f t="shared" ref="K31" si="20">J31*25%</f>
        <v>7897.2862499999992</v>
      </c>
      <c r="L31" s="33"/>
      <c r="M31" s="33"/>
      <c r="N31" s="33"/>
      <c r="O31" s="33"/>
      <c r="P31" s="33"/>
      <c r="Q31" s="32">
        <f t="shared" ref="Q31" si="21">(J31+K31)*100%</f>
        <v>39486.431249999994</v>
      </c>
      <c r="R31" s="61"/>
      <c r="S31" s="33"/>
      <c r="T31" s="32">
        <f>(J31+K31+Q31+R31)*10%</f>
        <v>7897.2862499999992</v>
      </c>
      <c r="U31" s="32">
        <f>J31+K31+L31+M31+N31+O31+Q31+R31+S31+T31</f>
        <v>86870.148749999993</v>
      </c>
      <c r="V31" s="21"/>
      <c r="W31" s="32">
        <f>U31*12</f>
        <v>1042441.7849999999</v>
      </c>
    </row>
    <row r="32" spans="1:23" ht="18" customHeight="1">
      <c r="A32" s="38">
        <v>16</v>
      </c>
      <c r="B32" s="59" t="s">
        <v>125</v>
      </c>
      <c r="C32" s="42" t="s">
        <v>121</v>
      </c>
      <c r="D32" s="38">
        <v>1</v>
      </c>
      <c r="E32" s="38" t="s">
        <v>119</v>
      </c>
      <c r="F32" s="51" t="s">
        <v>126</v>
      </c>
      <c r="G32" s="51" t="s">
        <v>138</v>
      </c>
      <c r="H32" s="33">
        <v>17697</v>
      </c>
      <c r="I32" s="33">
        <v>3.57</v>
      </c>
      <c r="J32" s="60">
        <f>D32*H32*I32</f>
        <v>63178.289999999994</v>
      </c>
      <c r="K32" s="31">
        <f t="shared" ref="K32" si="22">J32*25%</f>
        <v>15794.572499999998</v>
      </c>
      <c r="L32" s="33"/>
      <c r="M32" s="33"/>
      <c r="N32" s="33"/>
      <c r="O32" s="33"/>
      <c r="P32" s="33"/>
      <c r="Q32" s="32">
        <f>(J32+K32)*100%</f>
        <v>78972.862499999988</v>
      </c>
      <c r="R32" s="61"/>
      <c r="S32" s="33"/>
      <c r="T32" s="32">
        <f>(J32+K32+Q32+R32)*10%</f>
        <v>15794.572499999998</v>
      </c>
      <c r="U32" s="32">
        <f>J32+K32+L32+M32+N32+O32+Q32+R32+S32+T32</f>
        <v>173740.29749999999</v>
      </c>
      <c r="V32" s="21"/>
      <c r="W32" s="32">
        <f>U32*12</f>
        <v>2084883.5699999998</v>
      </c>
    </row>
    <row r="33" spans="1:23" ht="18" customHeight="1">
      <c r="A33" s="9">
        <v>17</v>
      </c>
      <c r="B33" s="59" t="s">
        <v>17</v>
      </c>
      <c r="C33" s="42" t="s">
        <v>80</v>
      </c>
      <c r="D33" s="38">
        <v>1</v>
      </c>
      <c r="E33" s="38" t="s">
        <v>120</v>
      </c>
      <c r="F33" s="50">
        <v>3</v>
      </c>
      <c r="G33" s="51" t="s">
        <v>105</v>
      </c>
      <c r="H33" s="33">
        <v>17697</v>
      </c>
      <c r="I33" s="33">
        <v>2.84</v>
      </c>
      <c r="J33" s="31">
        <f>D33*H33*I33</f>
        <v>50259.479999999996</v>
      </c>
      <c r="K33" s="21"/>
      <c r="L33" s="21"/>
      <c r="M33" s="21"/>
      <c r="N33" s="21"/>
      <c r="O33" s="21"/>
      <c r="P33" s="21"/>
      <c r="Q33" s="21"/>
      <c r="R33" s="32">
        <f t="shared" ref="R33:R34" si="23">(J33+K33)*71%</f>
        <v>35684.230799999998</v>
      </c>
      <c r="S33" s="21"/>
      <c r="T33" s="32">
        <f>(J33+K33+Q33+R33)*10%</f>
        <v>8594.3710800000008</v>
      </c>
      <c r="U33" s="32">
        <f>J33+K33+L33+M33+N33+O33+Q33+R33+S33+T33</f>
        <v>94538.081879999998</v>
      </c>
      <c r="V33" s="21"/>
      <c r="W33" s="32">
        <f>U33*12</f>
        <v>1134456.9825599999</v>
      </c>
    </row>
    <row r="34" spans="1:23" ht="26.25" customHeight="1">
      <c r="A34" s="9">
        <v>18</v>
      </c>
      <c r="B34" s="62" t="s">
        <v>139</v>
      </c>
      <c r="C34" s="42" t="s">
        <v>140</v>
      </c>
      <c r="D34" s="38">
        <v>0.5</v>
      </c>
      <c r="E34" s="38" t="s">
        <v>120</v>
      </c>
      <c r="F34" s="51" t="s">
        <v>141</v>
      </c>
      <c r="G34" s="51" t="s">
        <v>132</v>
      </c>
      <c r="H34" s="33">
        <v>17697</v>
      </c>
      <c r="I34" s="33">
        <v>3.16</v>
      </c>
      <c r="J34" s="31">
        <f>D34*H34*I34</f>
        <v>27961.260000000002</v>
      </c>
      <c r="K34" s="21"/>
      <c r="L34" s="21"/>
      <c r="M34" s="21"/>
      <c r="N34" s="21"/>
      <c r="O34" s="21">
        <f>H34*30%*D34</f>
        <v>2654.5499999999997</v>
      </c>
      <c r="P34" s="21"/>
      <c r="Q34" s="21"/>
      <c r="R34" s="32">
        <f t="shared" si="23"/>
        <v>19852.494600000002</v>
      </c>
      <c r="S34" s="21"/>
      <c r="T34" s="32">
        <f t="shared" ref="T34" si="24">(J34+K34+Q34+R34)*10%</f>
        <v>4781.3754600000002</v>
      </c>
      <c r="U34" s="32">
        <f t="shared" ref="U34" si="25">J34+K34+L34+M34+N34+O34+Q34+R34+S34+T34</f>
        <v>55249.680060000006</v>
      </c>
      <c r="V34" s="21"/>
      <c r="W34" s="32">
        <f t="shared" ref="W34" si="26">U34*12</f>
        <v>662996.16072000004</v>
      </c>
    </row>
    <row r="35" spans="1:23" ht="18" customHeight="1">
      <c r="A35" s="9"/>
      <c r="B35" s="9" t="s">
        <v>18</v>
      </c>
      <c r="C35" s="38"/>
      <c r="D35" s="40">
        <f>SUM(D12:D34)</f>
        <v>18.5</v>
      </c>
      <c r="E35" s="40"/>
      <c r="F35" s="30"/>
      <c r="G35" s="30"/>
      <c r="H35" s="21"/>
      <c r="I35" s="21"/>
      <c r="J35" s="48">
        <f>SUM(J12:J34)</f>
        <v>1062262.4249999998</v>
      </c>
      <c r="K35" s="48">
        <f t="shared" ref="K35:W35" si="27">SUM(K12:K34)</f>
        <v>95276.223750000005</v>
      </c>
      <c r="L35" s="48">
        <f t="shared" si="27"/>
        <v>151309.35</v>
      </c>
      <c r="M35" s="48">
        <f t="shared" si="27"/>
        <v>151309.35</v>
      </c>
      <c r="N35" s="48">
        <f t="shared" si="27"/>
        <v>21236.399999999998</v>
      </c>
      <c r="O35" s="48">
        <f t="shared" si="27"/>
        <v>18581.849999999999</v>
      </c>
      <c r="P35" s="48">
        <f t="shared" si="27"/>
        <v>2654.5499999999997</v>
      </c>
      <c r="Q35" s="48">
        <f t="shared" si="27"/>
        <v>439770.45</v>
      </c>
      <c r="R35" s="48">
        <f t="shared" si="27"/>
        <v>509615.42111250001</v>
      </c>
      <c r="S35" s="48">
        <f t="shared" si="27"/>
        <v>3539.4</v>
      </c>
      <c r="T35" s="48">
        <f t="shared" si="27"/>
        <v>210692.45198625009</v>
      </c>
      <c r="U35" s="48">
        <f t="shared" si="27"/>
        <v>2663593.3218487501</v>
      </c>
      <c r="V35" s="48">
        <f t="shared" si="27"/>
        <v>4</v>
      </c>
      <c r="W35" s="48">
        <f t="shared" si="27"/>
        <v>28910001.567584999</v>
      </c>
    </row>
    <row r="36" spans="1:23" ht="16.5" customHeight="1">
      <c r="A36" s="11"/>
      <c r="B36" s="11"/>
      <c r="C36" s="11"/>
      <c r="D36" s="12"/>
      <c r="E36" s="1"/>
      <c r="F36" s="1"/>
    </row>
    <row r="37" spans="1:23" ht="16.5" customHeight="1">
      <c r="A37" s="1"/>
      <c r="B37" s="1"/>
      <c r="C37" s="1"/>
      <c r="D37" s="1"/>
      <c r="E37" s="1"/>
      <c r="F37" s="1"/>
    </row>
    <row r="38" spans="1:23" ht="16.5" customHeight="1">
      <c r="A38" s="63" t="s">
        <v>20</v>
      </c>
      <c r="B38" s="63"/>
      <c r="C38" s="63"/>
      <c r="D38" s="63"/>
      <c r="E38" s="63"/>
      <c r="F38" s="63"/>
    </row>
    <row r="39" spans="1:23">
      <c r="A39" s="1"/>
      <c r="B39" s="1"/>
      <c r="C39" s="1"/>
      <c r="D39" s="1"/>
      <c r="E39" s="1"/>
      <c r="F39" s="1"/>
    </row>
    <row r="40" spans="1:23" ht="15" customHeight="1">
      <c r="A40" s="11"/>
      <c r="B40" s="12"/>
      <c r="C40" s="12"/>
      <c r="D40" s="4"/>
      <c r="E40" s="1"/>
      <c r="F40" s="1"/>
    </row>
    <row r="41" spans="1:23" ht="15">
      <c r="A41" s="7"/>
      <c r="B41" s="7"/>
      <c r="C41" s="7"/>
      <c r="D41" s="13"/>
    </row>
    <row r="42" spans="1:23" ht="15">
      <c r="A42" s="7"/>
      <c r="B42" s="7"/>
      <c r="C42" s="7"/>
      <c r="D42" s="7"/>
    </row>
    <row r="43" spans="1:23" ht="15.75">
      <c r="A43" s="14"/>
      <c r="B43" s="14"/>
      <c r="C43" s="14"/>
      <c r="D43" s="7"/>
    </row>
    <row r="44" spans="1:23" ht="15.75">
      <c r="A44" s="14"/>
      <c r="B44" s="14"/>
      <c r="C44" s="14"/>
      <c r="D44" s="7"/>
    </row>
    <row r="45" spans="1:23">
      <c r="A45" s="1"/>
      <c r="B45" s="1"/>
      <c r="C45" s="1"/>
      <c r="D45" s="1"/>
      <c r="E45" s="1"/>
      <c r="F45" s="1"/>
    </row>
  </sheetData>
  <mergeCells count="8">
    <mergeCell ref="J3:K3"/>
    <mergeCell ref="I4:S4"/>
    <mergeCell ref="A6:D6"/>
    <mergeCell ref="A38:F38"/>
    <mergeCell ref="A7:O7"/>
    <mergeCell ref="A8:O8"/>
    <mergeCell ref="A9:O9"/>
    <mergeCell ref="A10:O10"/>
  </mergeCells>
  <pageMargins left="0.74803149606299213" right="0.74803149606299213" top="0.98425196850393704" bottom="0.98425196850393704" header="0.51181102362204722" footer="0.51181102362204722"/>
  <pageSetup paperSize="9" scale="52" orientation="landscape" verticalDpi="0" r:id="rId1"/>
  <headerFooter alignWithMargins="0"/>
  <colBreaks count="1" manualBreakCount="1">
    <brk id="23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topLeftCell="C1" zoomScaleNormal="100" workbookViewId="0">
      <selection activeCell="C23" sqref="C23"/>
    </sheetView>
  </sheetViews>
  <sheetFormatPr defaultRowHeight="15"/>
  <cols>
    <col min="1" max="1" width="5.5703125" style="22" customWidth="1"/>
    <col min="2" max="2" width="34.5703125" style="22" customWidth="1"/>
    <col min="3" max="3" width="19.7109375" style="22" customWidth="1"/>
    <col min="4" max="4" width="12.7109375" style="22" customWidth="1"/>
    <col min="5" max="5" width="9.42578125" style="22" customWidth="1"/>
    <col min="6" max="6" width="11.85546875" style="22" customWidth="1"/>
    <col min="7" max="7" width="11.140625" style="22" customWidth="1"/>
    <col min="8" max="8" width="11.85546875" style="22" customWidth="1"/>
    <col min="9" max="9" width="12.7109375" style="22" customWidth="1"/>
    <col min="10" max="10" width="10.28515625" style="22" customWidth="1"/>
    <col min="11" max="11" width="9.140625" style="22" customWidth="1"/>
    <col min="12" max="12" width="11.140625" style="22" customWidth="1"/>
    <col min="13" max="13" width="11" style="22" customWidth="1"/>
    <col min="14" max="14" width="12.140625" style="22" customWidth="1"/>
    <col min="15" max="15" width="9.140625" style="22"/>
    <col min="16" max="16" width="11.5703125" style="22" customWidth="1"/>
    <col min="17" max="16384" width="9.140625" style="22"/>
  </cols>
  <sheetData>
    <row r="1" spans="1:18">
      <c r="O1" s="22" t="s">
        <v>42</v>
      </c>
    </row>
    <row r="2" spans="1:18">
      <c r="O2" s="22" t="s">
        <v>43</v>
      </c>
    </row>
    <row r="5" spans="1:18" ht="105">
      <c r="A5" s="23" t="s">
        <v>3</v>
      </c>
      <c r="B5" s="23" t="s">
        <v>32</v>
      </c>
      <c r="C5" s="23" t="s">
        <v>44</v>
      </c>
      <c r="D5" s="24" t="s">
        <v>45</v>
      </c>
      <c r="E5" s="25" t="s">
        <v>46</v>
      </c>
      <c r="F5" s="24" t="s">
        <v>47</v>
      </c>
      <c r="G5" s="24" t="s">
        <v>48</v>
      </c>
      <c r="H5" s="24" t="s">
        <v>49</v>
      </c>
      <c r="I5" s="24" t="s">
        <v>50</v>
      </c>
      <c r="J5" s="26" t="s">
        <v>51</v>
      </c>
      <c r="K5" s="26" t="s">
        <v>52</v>
      </c>
      <c r="L5" s="26" t="s">
        <v>53</v>
      </c>
      <c r="M5" s="26" t="s">
        <v>54</v>
      </c>
      <c r="N5" s="26" t="s">
        <v>55</v>
      </c>
      <c r="O5" s="27" t="s">
        <v>56</v>
      </c>
      <c r="P5" s="26" t="s">
        <v>57</v>
      </c>
      <c r="Q5" s="26" t="s">
        <v>58</v>
      </c>
      <c r="R5" s="26" t="s">
        <v>59</v>
      </c>
    </row>
    <row r="6" spans="1:18" ht="15.75">
      <c r="A6" s="21">
        <v>1</v>
      </c>
      <c r="B6" s="42" t="s">
        <v>63</v>
      </c>
      <c r="C6" s="10" t="s">
        <v>5</v>
      </c>
      <c r="D6" s="49" t="s">
        <v>94</v>
      </c>
      <c r="E6" s="49" t="s">
        <v>94</v>
      </c>
      <c r="F6" s="23"/>
      <c r="G6" s="23"/>
      <c r="H6" s="23"/>
      <c r="I6" s="23"/>
      <c r="J6" s="49" t="s">
        <v>94</v>
      </c>
      <c r="K6" s="23"/>
      <c r="L6" s="23"/>
      <c r="M6" s="23"/>
      <c r="N6" s="23"/>
      <c r="O6" s="23"/>
      <c r="P6" s="23"/>
      <c r="Q6" s="23"/>
      <c r="R6" s="23"/>
    </row>
    <row r="7" spans="1:18" ht="15.75">
      <c r="A7" s="21">
        <v>2</v>
      </c>
      <c r="B7" s="42" t="s">
        <v>64</v>
      </c>
      <c r="C7" s="10" t="s">
        <v>6</v>
      </c>
      <c r="D7" s="49" t="s">
        <v>94</v>
      </c>
      <c r="E7" s="49" t="s">
        <v>94</v>
      </c>
      <c r="F7" s="23"/>
      <c r="G7" s="23"/>
      <c r="H7" s="23"/>
      <c r="I7" s="23"/>
      <c r="J7" s="49" t="s">
        <v>94</v>
      </c>
      <c r="K7" s="23"/>
      <c r="L7" s="23"/>
      <c r="M7" s="23"/>
      <c r="N7" s="23"/>
      <c r="O7" s="23"/>
      <c r="P7" s="23"/>
      <c r="Q7" s="23"/>
      <c r="R7" s="23"/>
    </row>
    <row r="8" spans="1:18" ht="15.75">
      <c r="A8" s="21">
        <v>3</v>
      </c>
      <c r="B8" s="42" t="s">
        <v>65</v>
      </c>
      <c r="C8" s="10" t="s">
        <v>7</v>
      </c>
      <c r="D8" s="23"/>
      <c r="E8" s="23"/>
      <c r="F8" s="23"/>
      <c r="G8" s="23"/>
      <c r="H8" s="23"/>
      <c r="I8" s="23"/>
      <c r="J8" s="49" t="s">
        <v>94</v>
      </c>
      <c r="K8" s="49" t="s">
        <v>94</v>
      </c>
      <c r="L8" s="23"/>
      <c r="M8" s="23"/>
      <c r="N8" s="23"/>
      <c r="O8" s="23"/>
      <c r="P8" s="23"/>
      <c r="Q8" s="23"/>
      <c r="R8" s="23"/>
    </row>
    <row r="9" spans="1:18" ht="15.75">
      <c r="A9" s="21">
        <v>4</v>
      </c>
      <c r="B9" s="42" t="s">
        <v>66</v>
      </c>
      <c r="C9" s="10" t="s">
        <v>8</v>
      </c>
      <c r="D9" s="49" t="s">
        <v>94</v>
      </c>
      <c r="E9" s="49" t="s">
        <v>94</v>
      </c>
      <c r="F9" s="23"/>
      <c r="G9" s="23"/>
      <c r="H9" s="23"/>
      <c r="I9" s="23"/>
      <c r="J9" s="49" t="s">
        <v>94</v>
      </c>
      <c r="K9" s="23"/>
      <c r="L9" s="23"/>
      <c r="M9" s="23"/>
      <c r="N9" s="23"/>
      <c r="O9" s="23"/>
      <c r="P9" s="23"/>
      <c r="Q9" s="23"/>
      <c r="R9" s="23"/>
    </row>
    <row r="10" spans="1:18" ht="15.75">
      <c r="A10" s="21">
        <v>5</v>
      </c>
      <c r="B10" s="42" t="s">
        <v>67</v>
      </c>
      <c r="C10" s="10" t="s">
        <v>19</v>
      </c>
      <c r="D10" s="49" t="s">
        <v>94</v>
      </c>
      <c r="E10" s="49"/>
      <c r="F10" s="23"/>
      <c r="G10" s="23"/>
      <c r="H10" s="23"/>
      <c r="I10" s="49" t="s">
        <v>94</v>
      </c>
      <c r="J10" s="49" t="s">
        <v>94</v>
      </c>
      <c r="K10" s="49" t="s">
        <v>94</v>
      </c>
      <c r="L10" s="23"/>
      <c r="M10" s="23"/>
      <c r="N10" s="23"/>
      <c r="O10" s="23"/>
      <c r="P10" s="23"/>
      <c r="Q10" s="23"/>
      <c r="R10" s="23"/>
    </row>
    <row r="11" spans="1:18" ht="15.75">
      <c r="A11" s="21">
        <v>6</v>
      </c>
      <c r="B11" s="42" t="s">
        <v>68</v>
      </c>
      <c r="C11" s="10" t="s">
        <v>9</v>
      </c>
      <c r="D11" s="49" t="s">
        <v>94</v>
      </c>
      <c r="E11" s="49" t="s">
        <v>94</v>
      </c>
      <c r="F11" s="23"/>
      <c r="G11" s="23"/>
      <c r="H11" s="23"/>
      <c r="I11" s="23"/>
      <c r="J11" s="49" t="s">
        <v>94</v>
      </c>
      <c r="K11" s="49" t="s">
        <v>94</v>
      </c>
      <c r="L11" s="23"/>
      <c r="M11" s="23"/>
      <c r="N11" s="23"/>
      <c r="O11" s="23"/>
      <c r="P11" s="23"/>
      <c r="Q11" s="23"/>
      <c r="R11" s="23"/>
    </row>
    <row r="12" spans="1:18" ht="15.75">
      <c r="A12" s="21">
        <v>7</v>
      </c>
      <c r="B12" s="42" t="s">
        <v>69</v>
      </c>
      <c r="C12" s="10" t="s">
        <v>10</v>
      </c>
      <c r="D12" s="23"/>
      <c r="E12" s="23"/>
      <c r="F12" s="23"/>
      <c r="G12" s="23"/>
      <c r="H12" s="23"/>
      <c r="I12" s="23"/>
      <c r="J12" s="49" t="s">
        <v>94</v>
      </c>
      <c r="K12" s="49" t="s">
        <v>94</v>
      </c>
      <c r="L12" s="23"/>
      <c r="M12" s="23"/>
      <c r="N12" s="23"/>
      <c r="O12" s="23"/>
      <c r="P12" s="23"/>
      <c r="Q12" s="23"/>
      <c r="R12" s="23"/>
    </row>
    <row r="13" spans="1:18" ht="15.75">
      <c r="A13" s="21">
        <v>8</v>
      </c>
      <c r="B13" s="42" t="s">
        <v>81</v>
      </c>
      <c r="C13" s="10" t="s">
        <v>11</v>
      </c>
      <c r="D13" s="23"/>
      <c r="E13" s="23"/>
      <c r="F13" s="23"/>
      <c r="G13" s="23"/>
      <c r="H13" s="23"/>
      <c r="I13" s="23"/>
      <c r="J13" s="49" t="s">
        <v>94</v>
      </c>
      <c r="K13" s="49" t="s">
        <v>94</v>
      </c>
      <c r="L13" s="23"/>
      <c r="M13" s="23"/>
      <c r="N13" s="49" t="s">
        <v>94</v>
      </c>
      <c r="O13" s="49" t="s">
        <v>94</v>
      </c>
      <c r="P13" s="49" t="s">
        <v>94</v>
      </c>
      <c r="Q13" s="23"/>
      <c r="R13" s="23"/>
    </row>
    <row r="14" spans="1:18" ht="15.75">
      <c r="A14" s="21">
        <v>9</v>
      </c>
      <c r="B14" s="41" t="s">
        <v>74</v>
      </c>
      <c r="C14" s="10" t="s">
        <v>11</v>
      </c>
      <c r="D14" s="23"/>
      <c r="E14" s="23"/>
      <c r="F14" s="23"/>
      <c r="G14" s="23"/>
      <c r="H14" s="23"/>
      <c r="I14" s="23"/>
      <c r="J14" s="49" t="s">
        <v>94</v>
      </c>
      <c r="K14" s="49" t="s">
        <v>94</v>
      </c>
      <c r="L14" s="23"/>
      <c r="M14" s="23"/>
      <c r="N14" s="49" t="s">
        <v>94</v>
      </c>
      <c r="O14" s="49" t="s">
        <v>94</v>
      </c>
      <c r="P14" s="49" t="s">
        <v>94</v>
      </c>
      <c r="Q14" s="23"/>
      <c r="R14" s="23"/>
    </row>
    <row r="15" spans="1:18" ht="15.75">
      <c r="A15" s="21">
        <v>10</v>
      </c>
      <c r="B15" s="41" t="s">
        <v>79</v>
      </c>
      <c r="C15" s="10" t="s">
        <v>11</v>
      </c>
      <c r="D15" s="23"/>
      <c r="E15" s="23"/>
      <c r="F15" s="23"/>
      <c r="G15" s="23"/>
      <c r="H15" s="23"/>
      <c r="I15" s="23"/>
      <c r="J15" s="49" t="s">
        <v>94</v>
      </c>
      <c r="K15" s="49" t="s">
        <v>94</v>
      </c>
      <c r="L15" s="23"/>
      <c r="M15" s="23"/>
      <c r="N15" s="49" t="s">
        <v>94</v>
      </c>
      <c r="O15" s="49" t="s">
        <v>94</v>
      </c>
      <c r="P15" s="49" t="s">
        <v>94</v>
      </c>
      <c r="Q15" s="23"/>
      <c r="R15" s="23"/>
    </row>
    <row r="16" spans="1:18" ht="15.75">
      <c r="A16" s="21">
        <v>11</v>
      </c>
      <c r="B16" s="41" t="s">
        <v>75</v>
      </c>
      <c r="C16" s="10" t="s">
        <v>11</v>
      </c>
      <c r="D16" s="23"/>
      <c r="E16" s="23"/>
      <c r="F16" s="23"/>
      <c r="G16" s="23"/>
      <c r="H16" s="23"/>
      <c r="I16" s="23"/>
      <c r="J16" s="49" t="s">
        <v>94</v>
      </c>
      <c r="K16" s="49" t="s">
        <v>94</v>
      </c>
      <c r="L16" s="23"/>
      <c r="M16" s="23"/>
      <c r="N16" s="49" t="s">
        <v>94</v>
      </c>
      <c r="O16" s="49" t="s">
        <v>94</v>
      </c>
      <c r="P16" s="49" t="s">
        <v>94</v>
      </c>
      <c r="Q16" s="23"/>
      <c r="R16" s="23"/>
    </row>
    <row r="17" spans="1:18" ht="15.75">
      <c r="A17" s="21">
        <v>12</v>
      </c>
      <c r="B17" s="42" t="s">
        <v>72</v>
      </c>
      <c r="C17" s="10" t="s">
        <v>13</v>
      </c>
      <c r="D17" s="23"/>
      <c r="E17" s="23"/>
      <c r="F17" s="23"/>
      <c r="G17" s="23"/>
      <c r="H17" s="23"/>
      <c r="I17" s="23"/>
      <c r="J17" s="49" t="s">
        <v>94</v>
      </c>
      <c r="K17" s="49" t="s">
        <v>94</v>
      </c>
      <c r="L17" s="23"/>
      <c r="M17" s="49" t="s">
        <v>94</v>
      </c>
      <c r="N17" s="23"/>
      <c r="O17" s="23"/>
      <c r="P17" s="23"/>
      <c r="Q17" s="23"/>
      <c r="R17" s="23"/>
    </row>
    <row r="18" spans="1:18" ht="15.75">
      <c r="A18" s="21">
        <v>13</v>
      </c>
      <c r="B18" s="43" t="s">
        <v>77</v>
      </c>
      <c r="C18" s="10" t="s">
        <v>13</v>
      </c>
      <c r="D18" s="23"/>
      <c r="E18" s="23"/>
      <c r="F18" s="23"/>
      <c r="G18" s="23"/>
      <c r="H18" s="23"/>
      <c r="I18" s="23"/>
      <c r="J18" s="49" t="s">
        <v>94</v>
      </c>
      <c r="K18" s="49" t="s">
        <v>94</v>
      </c>
      <c r="L18" s="23"/>
      <c r="M18" s="49" t="s">
        <v>94</v>
      </c>
      <c r="N18" s="23"/>
      <c r="O18" s="23"/>
      <c r="P18" s="23"/>
      <c r="Q18" s="23"/>
      <c r="R18" s="23"/>
    </row>
    <row r="19" spans="1:18" ht="15.75">
      <c r="A19" s="21">
        <v>14</v>
      </c>
      <c r="B19" s="43" t="s">
        <v>78</v>
      </c>
      <c r="C19" s="10" t="s">
        <v>13</v>
      </c>
      <c r="D19" s="23"/>
      <c r="E19" s="23"/>
      <c r="F19" s="23"/>
      <c r="G19" s="23"/>
      <c r="H19" s="23"/>
      <c r="I19" s="23"/>
      <c r="J19" s="49" t="s">
        <v>94</v>
      </c>
      <c r="K19" s="49" t="s">
        <v>94</v>
      </c>
      <c r="L19" s="23"/>
      <c r="M19" s="49" t="s">
        <v>94</v>
      </c>
      <c r="N19" s="23"/>
      <c r="O19" s="23"/>
      <c r="P19" s="23"/>
      <c r="Q19" s="23"/>
      <c r="R19" s="23"/>
    </row>
    <row r="20" spans="1:18" ht="15.75">
      <c r="A20" s="21">
        <v>15</v>
      </c>
      <c r="B20" s="42" t="s">
        <v>73</v>
      </c>
      <c r="C20" s="10" t="s">
        <v>12</v>
      </c>
      <c r="D20" s="23"/>
      <c r="E20" s="23"/>
      <c r="F20" s="23"/>
      <c r="G20" s="23"/>
      <c r="H20" s="23"/>
      <c r="I20" s="23"/>
      <c r="J20" s="49" t="s">
        <v>94</v>
      </c>
      <c r="K20" s="49" t="s">
        <v>94</v>
      </c>
      <c r="L20" s="23"/>
      <c r="M20" s="23"/>
      <c r="N20" s="49" t="s">
        <v>94</v>
      </c>
      <c r="O20" s="49" t="s">
        <v>94</v>
      </c>
      <c r="P20" s="23"/>
      <c r="Q20" s="23"/>
      <c r="R20" s="23"/>
    </row>
    <row r="21" spans="1:18" ht="15.75">
      <c r="A21" s="21">
        <v>16</v>
      </c>
      <c r="B21" s="43" t="s">
        <v>76</v>
      </c>
      <c r="C21" s="10" t="s">
        <v>12</v>
      </c>
      <c r="D21" s="23"/>
      <c r="E21" s="23"/>
      <c r="F21" s="23"/>
      <c r="G21" s="23"/>
      <c r="H21" s="23"/>
      <c r="I21" s="23"/>
      <c r="J21" s="49" t="s">
        <v>94</v>
      </c>
      <c r="K21" s="49" t="s">
        <v>94</v>
      </c>
      <c r="L21" s="23"/>
      <c r="M21" s="23"/>
      <c r="N21" s="49" t="s">
        <v>94</v>
      </c>
      <c r="O21" s="49" t="s">
        <v>94</v>
      </c>
      <c r="P21" s="23"/>
      <c r="Q21" s="23"/>
      <c r="R21" s="23"/>
    </row>
    <row r="22" spans="1:18" ht="15.75">
      <c r="A22" s="21">
        <v>17</v>
      </c>
      <c r="B22" s="42" t="s">
        <v>70</v>
      </c>
      <c r="C22" s="10" t="s">
        <v>14</v>
      </c>
      <c r="D22" s="49" t="s">
        <v>94</v>
      </c>
      <c r="E22" s="49" t="s">
        <v>94</v>
      </c>
      <c r="F22" s="23"/>
      <c r="G22" s="23"/>
      <c r="H22" s="23"/>
      <c r="I22" s="23"/>
      <c r="J22" s="49" t="s">
        <v>94</v>
      </c>
      <c r="K22" s="49"/>
      <c r="L22" s="49" t="s">
        <v>94</v>
      </c>
      <c r="M22" s="23"/>
      <c r="N22" s="23"/>
      <c r="O22" s="23"/>
      <c r="P22" s="23"/>
      <c r="Q22" s="23"/>
      <c r="R22" s="23"/>
    </row>
    <row r="23" spans="1:18" ht="15.75">
      <c r="A23" s="21">
        <v>18</v>
      </c>
      <c r="B23" s="42" t="s">
        <v>69</v>
      </c>
      <c r="C23" s="10" t="s">
        <v>15</v>
      </c>
      <c r="D23" s="23"/>
      <c r="E23" s="23"/>
      <c r="F23" s="23"/>
      <c r="G23" s="23"/>
      <c r="H23" s="23"/>
      <c r="I23" s="23"/>
      <c r="J23" s="49" t="s">
        <v>94</v>
      </c>
      <c r="K23" s="49" t="s">
        <v>94</v>
      </c>
      <c r="L23" s="23"/>
      <c r="M23" s="23"/>
      <c r="N23" s="23"/>
      <c r="O23" s="23"/>
      <c r="P23" s="23"/>
      <c r="Q23" s="23"/>
      <c r="R23" s="23"/>
    </row>
    <row r="24" spans="1:18" ht="15.75">
      <c r="A24" s="21">
        <v>19</v>
      </c>
      <c r="B24" s="42" t="s">
        <v>71</v>
      </c>
      <c r="C24" s="10" t="s">
        <v>16</v>
      </c>
      <c r="D24" s="23"/>
      <c r="E24" s="23"/>
      <c r="F24" s="23"/>
      <c r="G24" s="23"/>
      <c r="H24" s="23"/>
      <c r="I24" s="23"/>
      <c r="J24" s="49" t="s">
        <v>94</v>
      </c>
      <c r="K24" s="49" t="s">
        <v>94</v>
      </c>
      <c r="L24" s="23"/>
      <c r="M24" s="23"/>
      <c r="N24" s="23"/>
      <c r="O24" s="23"/>
      <c r="P24" s="23"/>
      <c r="Q24" s="23"/>
      <c r="R24" s="23"/>
    </row>
    <row r="25" spans="1:18" ht="15.75">
      <c r="A25" s="21">
        <v>20</v>
      </c>
      <c r="B25" s="42" t="s">
        <v>80</v>
      </c>
      <c r="C25" s="10" t="s">
        <v>17</v>
      </c>
      <c r="D25" s="23"/>
      <c r="E25" s="23"/>
      <c r="F25" s="23"/>
      <c r="G25" s="23"/>
      <c r="H25" s="23"/>
      <c r="I25" s="23"/>
      <c r="J25" s="49" t="s">
        <v>94</v>
      </c>
      <c r="K25" s="49" t="s">
        <v>94</v>
      </c>
      <c r="L25" s="23"/>
      <c r="M25" s="23"/>
      <c r="N25" s="23"/>
      <c r="O25" s="23"/>
      <c r="P25" s="23"/>
      <c r="Q25" s="23"/>
      <c r="R25" s="23"/>
    </row>
  </sheetData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30"/>
  <sheetViews>
    <sheetView topLeftCell="A7" workbookViewId="0">
      <selection activeCell="H17" sqref="H17"/>
    </sheetView>
  </sheetViews>
  <sheetFormatPr defaultRowHeight="12.75"/>
  <cols>
    <col min="1" max="1" width="6" customWidth="1"/>
    <col min="2" max="2" width="36.85546875" customWidth="1"/>
    <col min="3" max="3" width="19.7109375" customWidth="1"/>
    <col min="4" max="4" width="13.7109375" customWidth="1"/>
    <col min="5" max="5" width="13.140625" customWidth="1"/>
    <col min="6" max="6" width="13.42578125" customWidth="1"/>
  </cols>
  <sheetData>
    <row r="2" spans="1:15" ht="12.75" customHeight="1">
      <c r="A2" s="57" t="s">
        <v>100</v>
      </c>
      <c r="B2" s="57"/>
      <c r="C2" s="57"/>
      <c r="D2" s="57"/>
      <c r="E2" s="57"/>
      <c r="F2" s="57"/>
      <c r="G2" s="28"/>
      <c r="H2" s="28"/>
      <c r="I2" s="28"/>
      <c r="J2" s="28"/>
      <c r="K2" s="28"/>
      <c r="L2" s="28"/>
      <c r="M2" s="28"/>
      <c r="N2" s="28"/>
      <c r="O2" s="28"/>
    </row>
    <row r="3" spans="1:15" ht="57.75" customHeight="1">
      <c r="A3" s="57"/>
      <c r="B3" s="57"/>
      <c r="C3" s="57"/>
      <c r="D3" s="57"/>
      <c r="E3" s="57"/>
      <c r="F3" s="57"/>
      <c r="G3" s="28"/>
      <c r="H3" s="28"/>
      <c r="I3" s="28"/>
      <c r="J3" s="28"/>
      <c r="K3" s="28"/>
      <c r="L3" s="28"/>
      <c r="M3" s="28"/>
      <c r="N3" s="28"/>
      <c r="O3" s="28"/>
    </row>
    <row r="7" spans="1:15" ht="12.75" customHeight="1">
      <c r="A7" s="20" t="s">
        <v>3</v>
      </c>
      <c r="B7" s="20" t="s">
        <v>32</v>
      </c>
      <c r="C7" s="20" t="s">
        <v>62</v>
      </c>
      <c r="D7" s="20" t="s">
        <v>61</v>
      </c>
      <c r="E7" s="20" t="s">
        <v>60</v>
      </c>
      <c r="F7" s="20" t="s">
        <v>23</v>
      </c>
    </row>
    <row r="8" spans="1:15" ht="15.75">
      <c r="A8" s="21">
        <v>1</v>
      </c>
      <c r="B8" s="42" t="s">
        <v>63</v>
      </c>
      <c r="C8" s="10" t="s">
        <v>5</v>
      </c>
      <c r="D8" s="50" t="s">
        <v>33</v>
      </c>
      <c r="E8" s="21">
        <v>5.74</v>
      </c>
      <c r="F8" s="39" t="s">
        <v>106</v>
      </c>
    </row>
    <row r="9" spans="1:15" ht="15.75">
      <c r="A9" s="21">
        <v>2</v>
      </c>
      <c r="B9" s="42" t="s">
        <v>64</v>
      </c>
      <c r="C9" s="10" t="s">
        <v>6</v>
      </c>
      <c r="D9" s="50" t="s">
        <v>82</v>
      </c>
      <c r="E9" s="21">
        <v>5.31</v>
      </c>
      <c r="F9" s="39" t="s">
        <v>107</v>
      </c>
    </row>
    <row r="10" spans="1:15" ht="15.75">
      <c r="A10" s="21">
        <v>3</v>
      </c>
      <c r="B10" s="42" t="s">
        <v>65</v>
      </c>
      <c r="C10" s="10" t="s">
        <v>7</v>
      </c>
      <c r="D10" s="50" t="s">
        <v>34</v>
      </c>
      <c r="E10" s="21">
        <v>2.94</v>
      </c>
      <c r="F10" s="50" t="s">
        <v>108</v>
      </c>
    </row>
    <row r="11" spans="1:15" ht="15.75">
      <c r="A11" s="21">
        <v>4</v>
      </c>
      <c r="B11" s="42" t="s">
        <v>66</v>
      </c>
      <c r="C11" s="10" t="s">
        <v>8</v>
      </c>
      <c r="D11" s="50" t="s">
        <v>89</v>
      </c>
      <c r="E11" s="21">
        <v>3.61</v>
      </c>
      <c r="F11" s="50" t="s">
        <v>109</v>
      </c>
    </row>
    <row r="12" spans="1:15" ht="15.75">
      <c r="A12" s="21">
        <v>5</v>
      </c>
      <c r="B12" s="42" t="s">
        <v>67</v>
      </c>
      <c r="C12" s="10" t="s">
        <v>19</v>
      </c>
      <c r="D12" s="50" t="s">
        <v>88</v>
      </c>
      <c r="E12" s="21">
        <v>3.54</v>
      </c>
      <c r="F12" s="50" t="s">
        <v>110</v>
      </c>
    </row>
    <row r="13" spans="1:15" ht="15.75">
      <c r="A13" s="21">
        <v>6</v>
      </c>
      <c r="B13" s="42" t="s">
        <v>68</v>
      </c>
      <c r="C13" s="10" t="s">
        <v>9</v>
      </c>
      <c r="D13" s="50" t="s">
        <v>84</v>
      </c>
      <c r="E13" s="21">
        <v>4.0599999999999996</v>
      </c>
      <c r="F13" s="50" t="s">
        <v>101</v>
      </c>
    </row>
    <row r="14" spans="1:15" ht="15.75">
      <c r="A14" s="21">
        <v>7</v>
      </c>
      <c r="B14" s="42" t="s">
        <v>69</v>
      </c>
      <c r="C14" s="10" t="s">
        <v>10</v>
      </c>
      <c r="D14" s="50">
        <v>1</v>
      </c>
      <c r="E14" s="21">
        <v>2.77</v>
      </c>
      <c r="F14" s="50" t="s">
        <v>111</v>
      </c>
    </row>
    <row r="15" spans="1:15" ht="15.75">
      <c r="A15" s="21">
        <v>8</v>
      </c>
      <c r="B15" s="42" t="s">
        <v>81</v>
      </c>
      <c r="C15" s="10" t="s">
        <v>11</v>
      </c>
      <c r="D15" s="35">
        <v>4</v>
      </c>
      <c r="E15" s="21">
        <v>2.89</v>
      </c>
      <c r="F15" s="51" t="s">
        <v>90</v>
      </c>
    </row>
    <row r="16" spans="1:15" ht="15.75">
      <c r="A16" s="21">
        <v>9</v>
      </c>
      <c r="B16" s="41" t="s">
        <v>74</v>
      </c>
      <c r="C16" s="10" t="s">
        <v>11</v>
      </c>
      <c r="D16" s="35">
        <v>4</v>
      </c>
      <c r="E16" s="21">
        <v>2.89</v>
      </c>
      <c r="F16" s="50" t="s">
        <v>96</v>
      </c>
    </row>
    <row r="17" spans="1:6" ht="15.75">
      <c r="A17" s="21">
        <v>10</v>
      </c>
      <c r="B17" s="41" t="s">
        <v>79</v>
      </c>
      <c r="C17" s="10" t="s">
        <v>11</v>
      </c>
      <c r="D17" s="35">
        <v>4</v>
      </c>
      <c r="E17" s="21">
        <v>2.89</v>
      </c>
      <c r="F17" s="50" t="s">
        <v>90</v>
      </c>
    </row>
    <row r="18" spans="1:6" ht="15.75">
      <c r="A18" s="21">
        <v>11</v>
      </c>
      <c r="B18" s="41" t="s">
        <v>75</v>
      </c>
      <c r="C18" s="10" t="s">
        <v>11</v>
      </c>
      <c r="D18" s="35">
        <v>4</v>
      </c>
      <c r="E18" s="21">
        <v>2.89</v>
      </c>
      <c r="F18" s="50" t="s">
        <v>97</v>
      </c>
    </row>
    <row r="19" spans="1:6" ht="15.75">
      <c r="A19" s="21">
        <v>12</v>
      </c>
      <c r="B19" s="42" t="s">
        <v>72</v>
      </c>
      <c r="C19" s="10" t="s">
        <v>13</v>
      </c>
      <c r="D19" s="35">
        <v>2</v>
      </c>
      <c r="E19" s="21">
        <v>2.81</v>
      </c>
      <c r="F19" s="51" t="s">
        <v>112</v>
      </c>
    </row>
    <row r="20" spans="1:6" ht="15.75">
      <c r="A20" s="21">
        <v>13</v>
      </c>
      <c r="B20" s="43" t="s">
        <v>77</v>
      </c>
      <c r="C20" s="10" t="s">
        <v>13</v>
      </c>
      <c r="D20" s="35">
        <v>2</v>
      </c>
      <c r="E20" s="21">
        <v>2.81</v>
      </c>
      <c r="F20" s="52" t="s">
        <v>113</v>
      </c>
    </row>
    <row r="21" spans="1:6" ht="15.75">
      <c r="A21" s="21">
        <v>14</v>
      </c>
      <c r="B21" s="43" t="s">
        <v>78</v>
      </c>
      <c r="C21" s="10" t="s">
        <v>13</v>
      </c>
      <c r="D21" s="35">
        <v>2</v>
      </c>
      <c r="E21" s="21">
        <v>2.81</v>
      </c>
      <c r="F21" s="52" t="s">
        <v>114</v>
      </c>
    </row>
    <row r="22" spans="1:6" ht="15.75">
      <c r="A22" s="21">
        <v>15</v>
      </c>
      <c r="B22" s="42" t="s">
        <v>73</v>
      </c>
      <c r="C22" s="10" t="s">
        <v>12</v>
      </c>
      <c r="D22" s="50">
        <v>1</v>
      </c>
      <c r="E22" s="21">
        <v>2.77</v>
      </c>
      <c r="F22" s="51" t="s">
        <v>115</v>
      </c>
    </row>
    <row r="23" spans="1:6" ht="15.75">
      <c r="A23" s="21">
        <v>16</v>
      </c>
      <c r="B23" s="43" t="s">
        <v>76</v>
      </c>
      <c r="C23" s="10" t="s">
        <v>12</v>
      </c>
      <c r="D23" s="50">
        <v>1</v>
      </c>
      <c r="E23" s="21">
        <v>2.77</v>
      </c>
      <c r="F23" s="51" t="s">
        <v>116</v>
      </c>
    </row>
    <row r="24" spans="1:6" ht="15.75">
      <c r="A24" s="21">
        <v>17</v>
      </c>
      <c r="B24" s="42" t="s">
        <v>70</v>
      </c>
      <c r="C24" s="10" t="s">
        <v>14</v>
      </c>
      <c r="D24" s="50" t="s">
        <v>83</v>
      </c>
      <c r="E24" s="21">
        <v>4.59</v>
      </c>
      <c r="F24" s="39" t="s">
        <v>104</v>
      </c>
    </row>
    <row r="25" spans="1:6" ht="15.75">
      <c r="A25" s="21">
        <v>18</v>
      </c>
      <c r="B25" s="42" t="s">
        <v>69</v>
      </c>
      <c r="C25" s="10" t="s">
        <v>15</v>
      </c>
      <c r="D25" s="50">
        <v>1</v>
      </c>
      <c r="E25" s="21">
        <v>2.77</v>
      </c>
      <c r="F25" s="50" t="s">
        <v>117</v>
      </c>
    </row>
    <row r="26" spans="1:6" ht="15.75">
      <c r="A26" s="21">
        <v>19</v>
      </c>
      <c r="B26" s="42" t="s">
        <v>71</v>
      </c>
      <c r="C26" s="10" t="s">
        <v>16</v>
      </c>
      <c r="D26" s="50">
        <v>3</v>
      </c>
      <c r="E26" s="21">
        <v>2.84</v>
      </c>
      <c r="F26" s="50" t="s">
        <v>113</v>
      </c>
    </row>
    <row r="27" spans="1:6" ht="15.75">
      <c r="A27" s="21">
        <v>20</v>
      </c>
      <c r="B27" s="42" t="s">
        <v>80</v>
      </c>
      <c r="C27" s="10" t="s">
        <v>17</v>
      </c>
      <c r="D27" s="50">
        <v>3</v>
      </c>
      <c r="E27" s="21">
        <v>2.84</v>
      </c>
      <c r="F27" s="50" t="s">
        <v>105</v>
      </c>
    </row>
    <row r="28" spans="1:6">
      <c r="A28" s="29"/>
    </row>
    <row r="30" spans="1:6" ht="15">
      <c r="B30" s="53" t="s">
        <v>95</v>
      </c>
    </row>
  </sheetData>
  <mergeCells count="1">
    <mergeCell ref="A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Штатное</vt:lpstr>
      <vt:lpstr>Приложение кприказу</vt:lpstr>
      <vt:lpstr>Протокол</vt:lpstr>
      <vt:lpstr>Штатное!Область_печати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2024-01-12T05:33:30Z</cp:lastPrinted>
  <dcterms:created xsi:type="dcterms:W3CDTF">2023-02-13T05:51:35Z</dcterms:created>
  <dcterms:modified xsi:type="dcterms:W3CDTF">2024-01-12T05:33:47Z</dcterms:modified>
</cp:coreProperties>
</file>